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10" windowWidth="24615" windowHeight="12210"/>
  </bookViews>
  <sheets>
    <sheet name="2013" sheetId="3" r:id="rId1"/>
  </sheets>
  <calcPr calcId="125725"/>
</workbook>
</file>

<file path=xl/calcChain.xml><?xml version="1.0" encoding="utf-8"?>
<calcChain xmlns="http://schemas.openxmlformats.org/spreadsheetml/2006/main">
  <c r="B296" i="3"/>
  <c r="B286"/>
  <c r="C286"/>
  <c r="B262"/>
  <c r="C155"/>
  <c r="C272"/>
  <c r="C234"/>
  <c r="C123"/>
  <c r="C93"/>
  <c r="B93"/>
  <c r="C44"/>
  <c r="B44"/>
  <c r="B269"/>
  <c r="C314"/>
  <c r="C320" s="1"/>
  <c r="C311"/>
  <c r="B320"/>
  <c r="B291"/>
  <c r="B283"/>
  <c r="B272"/>
  <c r="B265"/>
  <c r="B252"/>
  <c r="B240"/>
  <c r="B159"/>
  <c r="B128"/>
  <c r="B54"/>
  <c r="B21"/>
  <c r="B3"/>
  <c r="C296"/>
  <c r="C291"/>
  <c r="C283"/>
  <c r="C269"/>
  <c r="C265"/>
  <c r="C124" l="1"/>
  <c r="C262"/>
  <c r="C252"/>
  <c r="C240"/>
  <c r="B234"/>
  <c r="B273" s="1"/>
  <c r="B169"/>
  <c r="C169"/>
  <c r="B164"/>
  <c r="C164"/>
  <c r="C159"/>
  <c r="B155"/>
  <c r="C160"/>
  <c r="C69"/>
  <c r="C128"/>
  <c r="B123"/>
  <c r="B124" s="1"/>
  <c r="B69"/>
  <c r="C54"/>
  <c r="B48"/>
  <c r="C48"/>
  <c r="C21"/>
  <c r="C3"/>
  <c r="C273" l="1"/>
  <c r="C170"/>
  <c r="C171" s="1"/>
  <c r="B129"/>
  <c r="B160"/>
  <c r="B170"/>
  <c r="C129"/>
  <c r="C50"/>
  <c r="B50"/>
  <c r="C274" l="1"/>
  <c r="B171"/>
  <c r="B274" s="1"/>
  <c r="B130"/>
  <c r="C130"/>
  <c r="E129"/>
</calcChain>
</file>

<file path=xl/sharedStrings.xml><?xml version="1.0" encoding="utf-8"?>
<sst xmlns="http://schemas.openxmlformats.org/spreadsheetml/2006/main" count="293" uniqueCount="282">
  <si>
    <t>2100000 - Kontantbeholdning</t>
  </si>
  <si>
    <t>2101001 - Bank</t>
  </si>
  <si>
    <t>2101002 - Bank innbetaling fakturering</t>
  </si>
  <si>
    <t>2101004 - Sp.nord-norge 49500500513</t>
  </si>
  <si>
    <t>2101005 - Renter 4930.12.66862</t>
  </si>
  <si>
    <t>2101006 - FOKUS 8601.15.16302</t>
  </si>
  <si>
    <t>2101007 - Gravlegat 4930 12 89293</t>
  </si>
  <si>
    <t>2101008 - SNN 4910.14.19737</t>
  </si>
  <si>
    <t>2101009 - Tilfluktsrom 4930 12 66 900</t>
  </si>
  <si>
    <t>2101010 - Fond idrettshall 4930 12 66 943</t>
  </si>
  <si>
    <t>2101011 - Diverse fond 4930 12 66 935</t>
  </si>
  <si>
    <t>2101012 - Næringsfond 4930 12 66 897</t>
  </si>
  <si>
    <t>2101013 - Kap.fond 4930 12 66 927</t>
  </si>
  <si>
    <t>2101014 - Utviklingsfond 4930 12 66 919</t>
  </si>
  <si>
    <t>2101070 - Bank skattetrekk</t>
  </si>
  <si>
    <t>2130000 - Kundefordringer</t>
  </si>
  <si>
    <t>2130500 - Kortsiktige fordringer - Forskudd ansatte</t>
  </si>
  <si>
    <t>2130510 - Kortsiktige fordringer - Motpost negativ lønn</t>
  </si>
  <si>
    <t>2130511 - Kortsiktige fordringer - Depositum (lån oppsamling)</t>
  </si>
  <si>
    <t>2131001 - Kundefordringer - Statens forretningsdrift</t>
  </si>
  <si>
    <t>2131002 - Kundefordringer - Stats- og trygdeforvaltning</t>
  </si>
  <si>
    <t>2131500 - Kortsiktige fordringer staten sykelønnsrefusjon</t>
  </si>
  <si>
    <t>2133001 - Kundefordringer - Kommuneforvaltningen</t>
  </si>
  <si>
    <t>2134010 - Kortsiktige fordringer Havnekassa</t>
  </si>
  <si>
    <t>2135000 - Kortsiktige fordringer kommunale AS</t>
  </si>
  <si>
    <t>2136000 - Kortsiktige fordringer personlige selskaper og personer</t>
  </si>
  <si>
    <t>2136001 - Avregning Kundefordringer FI-CA 2012</t>
  </si>
  <si>
    <t>2136002 - Kortsiktige fordringer Debitor kto.komm.avgifter</t>
  </si>
  <si>
    <t>2136010 - Forskuddsbet. regninger ved årsskifte</t>
  </si>
  <si>
    <t>2136100 - Kompensasjon for mva, oppgjørskonto</t>
  </si>
  <si>
    <t>2190000 - Premieavvik KLP</t>
  </si>
  <si>
    <t>2190010 - Premieavvik SPK</t>
  </si>
  <si>
    <t>2200000 - Pensjonsmidler KLP</t>
  </si>
  <si>
    <t>2200010 - Pensjonsmidler SPK</t>
  </si>
  <si>
    <t>2210011 - Varanger Kraft as</t>
  </si>
  <si>
    <t>2210012 - Finnmark Reiseliv</t>
  </si>
  <si>
    <t>2210013 - ØFAS</t>
  </si>
  <si>
    <t>2210014 - Biblioteksentralen</t>
  </si>
  <si>
    <t>2210015 - Kongsfjord Samfunnshus</t>
  </si>
  <si>
    <t>2210016 - Kommunekraft AS</t>
  </si>
  <si>
    <t>2210017 - ASVO Berlevåg</t>
  </si>
  <si>
    <t>2210018 - Kraftforum Berlevåg</t>
  </si>
  <si>
    <t>2210019 - Sangkraft Berlevåg</t>
  </si>
  <si>
    <t>2210200 - KLP Egenkapitaltilskudd</t>
  </si>
  <si>
    <t>2211001 - Berlevåg Eiendomsselskap</t>
  </si>
  <si>
    <t>2220101 - Sosiale lån nr 01</t>
  </si>
  <si>
    <t>2220111 - Sosiale lån nr 11</t>
  </si>
  <si>
    <t>2220113 - Sosiale lån nr 13</t>
  </si>
  <si>
    <t>2220116 - Sosiale lån nr 16</t>
  </si>
  <si>
    <t>2220117 - Sosiale lån nr 17</t>
  </si>
  <si>
    <t>2220118 - Sosiale lån nr 18</t>
  </si>
  <si>
    <t>2220119 - Sosiale lån nr 19</t>
  </si>
  <si>
    <t>2220121 - Sosiale lån nr 21</t>
  </si>
  <si>
    <t>2220126 - Sosiale lån nr 26</t>
  </si>
  <si>
    <t>2220131 - Sosiale lån nr 31</t>
  </si>
  <si>
    <t>2220137 - Sosiale lån nr 37</t>
  </si>
  <si>
    <t>2220138 - Sosiale lån nr 38</t>
  </si>
  <si>
    <t>2220139 - Sosiale lån nr 39</t>
  </si>
  <si>
    <t>2220140 - Sosiale lån nr 40</t>
  </si>
  <si>
    <t>2220144 - Sosiale lån nr 44</t>
  </si>
  <si>
    <t>2220148 - Sosiale lån nr 48</t>
  </si>
  <si>
    <t>2220149 - Sosiale lån nr 49</t>
  </si>
  <si>
    <t>2220150 - Sosiale lån nr 50</t>
  </si>
  <si>
    <t>2220152 - Sosiale lån nr 52</t>
  </si>
  <si>
    <t>2220163 - Sosiale lån nr 63</t>
  </si>
  <si>
    <t>2220173 - Sosiale lån nr 73</t>
  </si>
  <si>
    <t>2220199 - Sosiale lån nr 99</t>
  </si>
  <si>
    <t>2220301 - Utlån Berlevåg Eiendomsselskap (BMN)</t>
  </si>
  <si>
    <t>2220302 - Utlån Havnekassa - flytebryggen</t>
  </si>
  <si>
    <t>2220303 - Utlån Kraftforum Berlevåg AS</t>
  </si>
  <si>
    <t>2220305 - Utlån Kongsfjord Gjestehus</t>
  </si>
  <si>
    <t>2220306 - Utlån Arctic Fiskeriservice Berlevåg as</t>
  </si>
  <si>
    <t>2220320 - Utlån Jim Olsen/EK fond</t>
  </si>
  <si>
    <t>2220321 - Utlån Mot Berlevåg AS/EK fond</t>
  </si>
  <si>
    <t>2220322 - Utlån Dypfjord AS/EK fond</t>
  </si>
  <si>
    <t>2220323 - Utlån Jarl R. Erlandsen/EK fond</t>
  </si>
  <si>
    <t>2220324 - Utlån Tor Raimond Sivertsen/EK fond</t>
  </si>
  <si>
    <t>2220325 - Utlån Åse Winsents/EK fond</t>
  </si>
  <si>
    <t>2220326 - Utlån Berlevåg Eiendom/EK fond</t>
  </si>
  <si>
    <t>2220327 - Utlån Berlevåg Eiendom/Utviklingsfond</t>
  </si>
  <si>
    <t>2220328 - Utlån Arctic Glasstudio/EK-fond</t>
  </si>
  <si>
    <t>2220329 - Utlån Elena Aleksandersen/EK-fond</t>
  </si>
  <si>
    <t>2220330 - Utlån Arthur AS/Utviklingsfond</t>
  </si>
  <si>
    <t>2220331 - Utlån Polar Kongekrabbe/EK-fond</t>
  </si>
  <si>
    <t>2220332 - Utlån Bjøruns Mathus/EK-fond</t>
  </si>
  <si>
    <t>2220333 - Utlån Helløy/EK-fond</t>
  </si>
  <si>
    <t>2220334 - Utlån Ole Hendrik/EK-fond</t>
  </si>
  <si>
    <t>2220335 - Utlån Linefisk AS/EK-fond</t>
  </si>
  <si>
    <t>2220336 - Utlån Geir Westberg AS/EK-fond</t>
  </si>
  <si>
    <t>2220337 - Utlån Hydraulikk Finnmark/EK-fond 2013</t>
  </si>
  <si>
    <t>2220500 - Videreutlån</t>
  </si>
  <si>
    <t>2240000 - Utstyr, maskiner og transportmidler (ingen avskriving)</t>
  </si>
  <si>
    <t>2270000 - Faste eiendommer og anlegg (ingen avskriving)</t>
  </si>
  <si>
    <t>2320000 - Leverandørgjeld (reskontro)</t>
  </si>
  <si>
    <t>2320001 - Leverandørgjeld 2</t>
  </si>
  <si>
    <t>2320003 - Ubetalte regninger i GL</t>
  </si>
  <si>
    <t>2320004 - Påløpte ikke forfalte renter</t>
  </si>
  <si>
    <t>2320111 - Forskuddstrekk reskontro</t>
  </si>
  <si>
    <t>2320120 - Inkassotrekk (reskontro)</t>
  </si>
  <si>
    <t>2320210 - Påløpte feriepenger</t>
  </si>
  <si>
    <t>2320251 - Avsetning pensjon SPK</t>
  </si>
  <si>
    <t>2320306 - Hjelpekonto trygderefusjon</t>
  </si>
  <si>
    <t>2320601 - Int.kto komm.fakturering</t>
  </si>
  <si>
    <t>2320912 - Midlertidig pensjonstrekk KLP</t>
  </si>
  <si>
    <t>2320950 - Opplysningsfond</t>
  </si>
  <si>
    <t>2320951 - Depositum</t>
  </si>
  <si>
    <t>2320952 - Gjennomgangskonto</t>
  </si>
  <si>
    <t>2320954 - Depositum nøkler v/bvg skole</t>
  </si>
  <si>
    <t>2326100 - Merverdiavgift, oppgjørskonto</t>
  </si>
  <si>
    <t>2390000 - Premieavvik</t>
  </si>
  <si>
    <t>2400100 - Pensjonsforpliktelse KLP</t>
  </si>
  <si>
    <t>2400200 - Pensjonsforpliktelse SPK</t>
  </si>
  <si>
    <t>2450100 - Lån Kommunalbanken</t>
  </si>
  <si>
    <t>2450200 - Lån KLP</t>
  </si>
  <si>
    <t>2450300 - Lån Husbanken</t>
  </si>
  <si>
    <t>2510002 - Næringsfond</t>
  </si>
  <si>
    <t>2510003 - Fond Ny Giv</t>
  </si>
  <si>
    <t>2510004 - Fond Havnemuseum - fotefar mot nord</t>
  </si>
  <si>
    <t>2510005 - Fond Intern omstilling og omorganisering (skjønnsmidler)</t>
  </si>
  <si>
    <t>2510006 - Fond Barnevern</t>
  </si>
  <si>
    <t>2510007 - Fond Profilering</t>
  </si>
  <si>
    <t>2510008 - Fond Aktivt uteliv (tidligere ABUB)</t>
  </si>
  <si>
    <t>2510010 - Fond Kulturskolen</t>
  </si>
  <si>
    <t>2510011 - Fond Fiskeriprosjekt skolen</t>
  </si>
  <si>
    <t>2510012 - Fond Forsikringsoppgjør Torget 4</t>
  </si>
  <si>
    <t>2510013 - Fond Trivselsprogram skole</t>
  </si>
  <si>
    <t>2510014 - Fond Psykiatritilskudd</t>
  </si>
  <si>
    <t>2510015 - Fond Bedre læringsmiljø</t>
  </si>
  <si>
    <t>2510016 - Fond Trivselstiltak</t>
  </si>
  <si>
    <t>2510017 - Fond Universell utforming</t>
  </si>
  <si>
    <t>2510018 - Fond tilsk individrettede tiltak</t>
  </si>
  <si>
    <t>2510019 - Fond Samarbeidsutv. disposisjon B-hage</t>
  </si>
  <si>
    <t>2510020 - Fond Museet - brann</t>
  </si>
  <si>
    <t>2510021 - Fond Arbeidslivsfag</t>
  </si>
  <si>
    <t>2510023 - Fond Sysselsetting</t>
  </si>
  <si>
    <t>2510024 - Fond Sykepleierutdanning</t>
  </si>
  <si>
    <t>2510025 - Fond Samfunnsgata 31</t>
  </si>
  <si>
    <t>2510026 - Fond Utbedring bolig, statstilskudd</t>
  </si>
  <si>
    <t>2510027 - Fond Plan og næring</t>
  </si>
  <si>
    <t>2510028 - Fond Skolebibliotek</t>
  </si>
  <si>
    <t>2510029 - Fond Pensjon</t>
  </si>
  <si>
    <t>2510030 - Fond Statstilskudd Barnehage</t>
  </si>
  <si>
    <t>2510031 - Fond Helsesenteret (eksternt)</t>
  </si>
  <si>
    <t>2510033 - Fond Kom i fokus</t>
  </si>
  <si>
    <t>2510035 - Fond Den kulturelle skolesekken</t>
  </si>
  <si>
    <t>2510040 - Fond Fysak</t>
  </si>
  <si>
    <t>2510041 - Fond Veier og gater</t>
  </si>
  <si>
    <t>2510043 - Fond Stipendordning</t>
  </si>
  <si>
    <t>2510045 - Fond Oppmerksomhet lang og tro tjeneste</t>
  </si>
  <si>
    <t>2510047 - Fond Forebyggende svangerskap/abort</t>
  </si>
  <si>
    <t>2510048 - Fond Rekruttering av fastleger</t>
  </si>
  <si>
    <t>2510049 - Fond Gravlegat</t>
  </si>
  <si>
    <t>2510050 - Fond Kompetanseutviklingsmidler</t>
  </si>
  <si>
    <t>2510051 - Fond Miljønettverket</t>
  </si>
  <si>
    <t>2510052 - Fond Reiselivsutvikling i Berlevåg</t>
  </si>
  <si>
    <t>2510053 - Fond Rus</t>
  </si>
  <si>
    <t>2510054 - Fond Brannvern</t>
  </si>
  <si>
    <t>2510055 - Fond Utstyr idrettshall</t>
  </si>
  <si>
    <t>2510056 - Fond Kulturminneløype</t>
  </si>
  <si>
    <t>2510058 - Fond Ungdomsklubb (Hønsehuset)</t>
  </si>
  <si>
    <t>2510059 - Fond Rusopplæring, komm. andel NAV</t>
  </si>
  <si>
    <t>2510060 - Fond Voksenopplæring</t>
  </si>
  <si>
    <t>2510100 - Bundet driftsfond Vann</t>
  </si>
  <si>
    <t>2510110 - Bundet driftsfond Avløp</t>
  </si>
  <si>
    <t>2510120 - Bundet driftsfond Renovasjon</t>
  </si>
  <si>
    <t>2510130 - Bundet driftsfond Feiing</t>
  </si>
  <si>
    <t>2530100 - Ubundne investeringsfond</t>
  </si>
  <si>
    <t>2530101 - Dampskipskai i Berlevåg</t>
  </si>
  <si>
    <t>2530102 - Fond Idrettshall</t>
  </si>
  <si>
    <t>2530103 - Fond Opprusting Berlevåg skole</t>
  </si>
  <si>
    <t>2550100 - Fond Husbankmidler</t>
  </si>
  <si>
    <t>2550101 - Fond Tilfluktsrom</t>
  </si>
  <si>
    <t>2550102 - Fond Sentrumsutvikling</t>
  </si>
  <si>
    <t>2550103 - Fond Medisinsk utstyr</t>
  </si>
  <si>
    <t>2560000 - Disposisjonsfond</t>
  </si>
  <si>
    <t>2560101 - Fond Aktivt Uteliv (tidligere skøytebane)</t>
  </si>
  <si>
    <t>2560102 - Fond AMU</t>
  </si>
  <si>
    <t>2560103 - Fond Eldreomsorg</t>
  </si>
  <si>
    <t>2560104 - Utviklingsfond</t>
  </si>
  <si>
    <t>2560106 - Egenkapitalfond</t>
  </si>
  <si>
    <t>2580000  - Endring i regnskapsprinsipp som påvirker AK inv</t>
  </si>
  <si>
    <t>2595001 - Regnskapsmessig mindreforbruk 2013</t>
  </si>
  <si>
    <t>2599000 - Kapitalkonto</t>
  </si>
  <si>
    <t>2910100 - Memoria Kommunallbanken 20060632</t>
  </si>
  <si>
    <t>2910101 - Memoria Kommunalbanken 20070657</t>
  </si>
  <si>
    <t>2910104 - Memoria Kommunalbanken 20120117</t>
  </si>
  <si>
    <t>2910105 - Memoria Husbanken 16716560 2013</t>
  </si>
  <si>
    <t>2910106 - Memoria Kommunalbanken 20130677</t>
  </si>
  <si>
    <t>2920801 - Grunnlag kompensasjon mva høy sats</t>
  </si>
  <si>
    <t>2920802 - Grunnlag kompensasjon mva middels sats</t>
  </si>
  <si>
    <t>2920803 - Grunnlag kompensasjon mva lav sats</t>
  </si>
  <si>
    <t>2990000 - Motkonto for memoriakont</t>
  </si>
  <si>
    <t xml:space="preserve">2990801 - Motkonto grunnlag kompensasjon mva </t>
  </si>
  <si>
    <t xml:space="preserve">SUM KASSE </t>
  </si>
  <si>
    <t>SUM BANK</t>
  </si>
  <si>
    <t>SUM KORTSIKTIGE FORDRINGER</t>
  </si>
  <si>
    <t>SUM PREMIEAVVIK</t>
  </si>
  <si>
    <t>SUM PENSJONSMIDLER</t>
  </si>
  <si>
    <t>21 OMLØPSMIDLER</t>
  </si>
  <si>
    <t>221 SUM AKSJER OG ANDELER</t>
  </si>
  <si>
    <t>SUM SOSIALE UTLÅN</t>
  </si>
  <si>
    <t>SUM ANDRE UTLÅN</t>
  </si>
  <si>
    <t>222 SUM UTLÅN</t>
  </si>
  <si>
    <t>SUM UTSTYR, MASKINER, TANSPORTMIDLER, FASTE EIENDOM.OG ANLEGG</t>
  </si>
  <si>
    <t>22 ANLEGGSMIDLER</t>
  </si>
  <si>
    <t>2 SUM EIENDELER</t>
  </si>
  <si>
    <t>232 SUM ANNEN KORTSIKTIG GJELD</t>
  </si>
  <si>
    <t>240 SUM PENSJONSFORPLIKTELSE</t>
  </si>
  <si>
    <t>239 SUM PREMIEAVVIK</t>
  </si>
  <si>
    <t>245 SUM ANDRE LÅN</t>
  </si>
  <si>
    <t>24 LANGSIKTIG GJELD</t>
  </si>
  <si>
    <t>2 SUM GJELD</t>
  </si>
  <si>
    <t>23 SUM KORTSIKTIG GJELD</t>
  </si>
  <si>
    <t>251 SUM BUNDNE DRIFTSFOND</t>
  </si>
  <si>
    <t>253 SUM UBUNDNE INVESTERINGSFOND</t>
  </si>
  <si>
    <t>255 SUM BUNDNE INVESTERINGSFOND</t>
  </si>
  <si>
    <t>256 SUM DISPOSISJONSFOND</t>
  </si>
  <si>
    <t>258 ENDRING I REGNSKAPSPRINSIPP</t>
  </si>
  <si>
    <t>259 OVER-UNDERSKUDD</t>
  </si>
  <si>
    <t>259 KAPITALKONTO</t>
  </si>
  <si>
    <t>291 MEMORIAKONTO FOR UBRUKTE LÅNEMIDLER</t>
  </si>
  <si>
    <t>292 ANDRE MEMMORIAKONTI</t>
  </si>
  <si>
    <t>299 MOTKONTO MEMORIA</t>
  </si>
  <si>
    <t>31.12.2014</t>
  </si>
  <si>
    <t>BALANSE FOR BERLEVÅG KOMMUNE</t>
  </si>
  <si>
    <t>2101003 - KommFakt (gml)</t>
  </si>
  <si>
    <t>2101015 - EIK 4910.14.88518</t>
  </si>
  <si>
    <t>2130010 - Startlån ubetalte avdrag</t>
  </si>
  <si>
    <t>2130512 - Kortsiktige fordringer</t>
  </si>
  <si>
    <t>2131501 - Refusjon sykelønn / permisjon NAV</t>
  </si>
  <si>
    <t>2210021 - Museene for kystkultur og gjenreisning i Finnmark IKS</t>
  </si>
  <si>
    <t>2220338 - Utlån Steinsund ANS /EK -fond 2014</t>
  </si>
  <si>
    <t>2220339 - Utlån Johnsens Kystfiske, v/L. Johnsen</t>
  </si>
  <si>
    <t>2220340 - Utlån Berlefisk, EK-fond, 2014</t>
  </si>
  <si>
    <t>2320110 - Forskuddstrekk</t>
  </si>
  <si>
    <t>2320121 - Inkassotrekk (hovedbok)</t>
  </si>
  <si>
    <t>2320151 - Trukket fagforeningskontingent (tariff)</t>
  </si>
  <si>
    <t>2320200 - Skyldig egne ansatte (reskontro)</t>
  </si>
  <si>
    <t>2320211 - Påløpte feriepenger (motpost)</t>
  </si>
  <si>
    <t>2320250 - Avsetning pensjon KLP</t>
  </si>
  <si>
    <t>2390010 - Premieavvik SPK</t>
  </si>
  <si>
    <t>2510032 - Fond Kompetanseløftet PLO</t>
  </si>
  <si>
    <t>2510062 - Fond FAU Bedre skolemiljø</t>
  </si>
  <si>
    <t>2510063 - Fond Barnehage Trafikksikkerhetsmidler</t>
  </si>
  <si>
    <t>2510064 - Fond Kommunereformprosess</t>
  </si>
  <si>
    <t>2510065 - Fond Eksterne Kulturmidler, bundne</t>
  </si>
  <si>
    <t>2510066 - Fond Musikkentusiaster fra tidligere tider</t>
  </si>
  <si>
    <t>2510067 - Fond Sjumilssteget</t>
  </si>
  <si>
    <t xml:space="preserve">2510068 - Kompetanseheving Etikk 3908 </t>
  </si>
  <si>
    <t>2560105 - Kulturfond</t>
  </si>
  <si>
    <t>2910107 - Momoria Kommunalbanken 20140374</t>
  </si>
  <si>
    <t>2910108 - Memoria Kommunalbanken 20140375</t>
  </si>
  <si>
    <t>2KAP BOKFØRT EGENKAPITAL</t>
  </si>
  <si>
    <t>2PAS GJELD OG EGENKAPITAL</t>
  </si>
  <si>
    <t>2131000 - Kortsiktige fordringer staten</t>
  </si>
  <si>
    <t>2210010 - Finnmark Kommunerevisjon IKS</t>
  </si>
  <si>
    <t>2131510 - Korts. Fordr.staten sykelønnsrefusjon, permisjon</t>
  </si>
  <si>
    <t>2131511 - Korts. Fordr. staten, avsatte feriepenger permisjon</t>
  </si>
  <si>
    <t>2510022 - Fond Pårørendeskolen</t>
  </si>
  <si>
    <t>SPESIFIKASJON AV KAPITALKONTO</t>
  </si>
  <si>
    <t>259902 - Avskrivning: Eiendom,anlegg, utstyr, maskiner og transportmidler</t>
  </si>
  <si>
    <t>259906 - Avdrag på utlån - sosiale utlån</t>
  </si>
  <si>
    <t>259907 - Avdrag på utlån - andre utlån</t>
  </si>
  <si>
    <t>259908 - Avskrivning på utlån - sosiale utlån</t>
  </si>
  <si>
    <t>259909 - Avskrivning på utlån - andre utlån</t>
  </si>
  <si>
    <t>259910 - Bruk  av lånemidler</t>
  </si>
  <si>
    <t>259912 - Endring pensjonsmidler SPK</t>
  </si>
  <si>
    <t>259913 - Endring pensjonsmidler KLP</t>
  </si>
  <si>
    <t>259931 - Aktivering fast eiendom, anlegg, utstyr, maskiner og transportmidler</t>
  </si>
  <si>
    <t>259934 - Kjøp av aksjer/andeler</t>
  </si>
  <si>
    <t>259936 - Utlån - sosiale utlån</t>
  </si>
  <si>
    <t>259937 - Utlån - andre utlån</t>
  </si>
  <si>
    <t>259938 - Avdrag på eksterne lån</t>
  </si>
  <si>
    <t>259946 - Korrigert i året</t>
  </si>
  <si>
    <t>259947 - Aktivering anlegg under utførelse</t>
  </si>
  <si>
    <t>259939 - Avdrag på startlån</t>
  </si>
  <si>
    <t>259916 - KLP egenkapital</t>
  </si>
  <si>
    <t>2595002 - Regnskapsmessig mindreforbruk 2014</t>
  </si>
  <si>
    <t>2560108 - Pensjonsfond</t>
  </si>
  <si>
    <t>2920001 - Memoria underdekning renovasjon</t>
  </si>
  <si>
    <t>292 ANNEN MEMORIAKONTO</t>
  </si>
  <si>
    <t>2990803 - Motkonto underdekning renovasjon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</si>
</sst>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0419A"/>
        <bgColor rgb="FF20419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Border="0" applyAlignment="0"/>
  </cellStyleXfs>
  <cellXfs count="31">
    <xf numFmtId="0" fontId="0" fillId="0" borderId="0" xfId="0" applyFill="1" applyProtection="1"/>
    <xf numFmtId="4" fontId="0" fillId="0" borderId="0" xfId="0" applyNumberFormat="1" applyFill="1" applyProtection="1"/>
    <xf numFmtId="49" fontId="2" fillId="0" borderId="0" xfId="0" applyNumberFormat="1" applyFont="1" applyFill="1" applyProtection="1"/>
    <xf numFmtId="4" fontId="2" fillId="0" borderId="0" xfId="0" applyNumberFormat="1" applyFont="1" applyFill="1" applyProtection="1"/>
    <xf numFmtId="49" fontId="3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Protection="1"/>
    <xf numFmtId="49" fontId="2" fillId="0" borderId="0" xfId="0" applyNumberFormat="1" applyFont="1" applyFill="1" applyProtection="1"/>
    <xf numFmtId="0" fontId="0" fillId="0" borderId="0" xfId="0" applyFill="1" applyProtection="1"/>
    <xf numFmtId="49" fontId="2" fillId="0" borderId="0" xfId="0" applyNumberFormat="1" applyFont="1" applyFill="1" applyProtection="1"/>
    <xf numFmtId="4" fontId="2" fillId="0" borderId="0" xfId="0" applyNumberFormat="1" applyFont="1" applyFill="1" applyProtection="1"/>
    <xf numFmtId="4" fontId="4" fillId="0" borderId="0" xfId="0" applyNumberFormat="1" applyFont="1" applyFill="1" applyProtection="1"/>
    <xf numFmtId="49" fontId="2" fillId="3" borderId="1" xfId="0" applyNumberFormat="1" applyFont="1" applyFill="1" applyBorder="1" applyProtection="1"/>
    <xf numFmtId="4" fontId="2" fillId="3" borderId="1" xfId="0" applyNumberFormat="1" applyFont="1" applyFill="1" applyBorder="1" applyProtection="1"/>
    <xf numFmtId="49" fontId="3" fillId="4" borderId="1" xfId="0" applyNumberFormat="1" applyFont="1" applyFill="1" applyBorder="1" applyProtection="1"/>
    <xf numFmtId="4" fontId="3" fillId="4" borderId="1" xfId="0" applyNumberFormat="1" applyFont="1" applyFill="1" applyBorder="1" applyProtection="1"/>
    <xf numFmtId="49" fontId="3" fillId="3" borderId="0" xfId="0" applyNumberFormat="1" applyFont="1" applyFill="1" applyProtection="1"/>
    <xf numFmtId="4" fontId="3" fillId="3" borderId="0" xfId="0" applyNumberFormat="1" applyFont="1" applyFill="1" applyProtection="1"/>
    <xf numFmtId="49" fontId="3" fillId="3" borderId="1" xfId="0" applyNumberFormat="1" applyFont="1" applyFill="1" applyBorder="1" applyProtection="1"/>
    <xf numFmtId="4" fontId="3" fillId="3" borderId="1" xfId="0" applyNumberFormat="1" applyFont="1" applyFill="1" applyBorder="1" applyProtection="1"/>
    <xf numFmtId="0" fontId="1" fillId="2" borderId="2" xfId="0" applyFont="1" applyFill="1" applyBorder="1" applyProtection="1"/>
    <xf numFmtId="49" fontId="1" fillId="2" borderId="2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Protection="1"/>
    <xf numFmtId="4" fontId="5" fillId="0" borderId="0" xfId="0" applyNumberFormat="1" applyFont="1" applyFill="1" applyProtection="1"/>
    <xf numFmtId="0" fontId="2" fillId="0" borderId="0" xfId="0" applyFont="1" applyFill="1" applyProtection="1"/>
    <xf numFmtId="49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showZeros="0" tabSelected="1" workbookViewId="0">
      <pane ySplit="1" topLeftCell="A284" activePane="bottomLeft" state="frozenSplit"/>
      <selection pane="bottomLeft" activeCell="A300" sqref="A300"/>
    </sheetView>
  </sheetViews>
  <sheetFormatPr baseColWidth="10" defaultRowHeight="15"/>
  <cols>
    <col min="1" max="1" width="52.5703125" customWidth="1"/>
    <col min="2" max="2" width="13.85546875" style="1" bestFit="1" customWidth="1"/>
    <col min="3" max="3" width="13.85546875" bestFit="1" customWidth="1"/>
    <col min="4" max="4" width="9.140625"/>
    <col min="5" max="6" width="13.42578125" style="7" bestFit="1" customWidth="1"/>
    <col min="8" max="8" width="12.140625" bestFit="1" customWidth="1"/>
  </cols>
  <sheetData>
    <row r="1" spans="1:3" ht="15.75" thickBot="1">
      <c r="A1" s="22" t="s">
        <v>224</v>
      </c>
      <c r="B1" s="23" t="s">
        <v>223</v>
      </c>
      <c r="C1" s="24">
        <v>41639</v>
      </c>
    </row>
    <row r="2" spans="1:3">
      <c r="A2" s="2" t="s">
        <v>0</v>
      </c>
      <c r="B2" s="3">
        <v>102607</v>
      </c>
      <c r="C2" s="3">
        <v>97881</v>
      </c>
    </row>
    <row r="3" spans="1:3">
      <c r="A3" s="20" t="s">
        <v>193</v>
      </c>
      <c r="B3" s="21">
        <f>SUM(B2)</f>
        <v>102607</v>
      </c>
      <c r="C3" s="21">
        <f>SUM(C2)</f>
        <v>97881</v>
      </c>
    </row>
    <row r="4" spans="1:3" ht="9" customHeight="1">
      <c r="A4" s="2"/>
      <c r="B4" s="3"/>
      <c r="C4" s="3"/>
    </row>
    <row r="5" spans="1:3">
      <c r="A5" s="2" t="s">
        <v>1</v>
      </c>
      <c r="B5" s="3">
        <v>4885149.2699999996</v>
      </c>
      <c r="C5" s="3">
        <v>7596466.8099999996</v>
      </c>
    </row>
    <row r="6" spans="1:3">
      <c r="A6" s="2" t="s">
        <v>2</v>
      </c>
      <c r="B6" s="3">
        <v>18538831.73</v>
      </c>
      <c r="C6" s="3">
        <v>14928304.75</v>
      </c>
    </row>
    <row r="7" spans="1:3">
      <c r="A7" s="2" t="s">
        <v>225</v>
      </c>
      <c r="B7" s="3"/>
      <c r="C7" s="3"/>
    </row>
    <row r="8" spans="1:3">
      <c r="A8" s="2" t="s">
        <v>3</v>
      </c>
      <c r="B8" s="3">
        <v>20839423.379999999</v>
      </c>
      <c r="C8" s="3">
        <v>1685417.85</v>
      </c>
    </row>
    <row r="9" spans="1:3">
      <c r="A9" s="2" t="s">
        <v>4</v>
      </c>
      <c r="B9" s="3"/>
      <c r="C9" s="3">
        <v>5510417.4500000002</v>
      </c>
    </row>
    <row r="10" spans="1:3">
      <c r="A10" s="2" t="s">
        <v>5</v>
      </c>
      <c r="B10" s="3">
        <v>0</v>
      </c>
      <c r="C10" s="3">
        <v>178588.17</v>
      </c>
    </row>
    <row r="11" spans="1:3">
      <c r="A11" s="2" t="s">
        <v>6</v>
      </c>
      <c r="B11" s="3">
        <v>9955</v>
      </c>
      <c r="C11" s="3">
        <v>9837</v>
      </c>
    </row>
    <row r="12" spans="1:3">
      <c r="A12" s="2" t="s">
        <v>7</v>
      </c>
      <c r="B12" s="3">
        <v>597899.38</v>
      </c>
      <c r="C12" s="3">
        <v>262041.60000000001</v>
      </c>
    </row>
    <row r="13" spans="1:3">
      <c r="A13" s="2" t="s">
        <v>8</v>
      </c>
      <c r="B13" s="3">
        <v>117618.41</v>
      </c>
      <c r="C13" s="3">
        <v>114291.44</v>
      </c>
    </row>
    <row r="14" spans="1:3">
      <c r="A14" s="2" t="s">
        <v>9</v>
      </c>
      <c r="B14" s="3">
        <v>124697.01</v>
      </c>
      <c r="C14" s="3">
        <v>121170</v>
      </c>
    </row>
    <row r="15" spans="1:3">
      <c r="A15" s="2" t="s">
        <v>10</v>
      </c>
      <c r="B15" s="3">
        <v>525471.01</v>
      </c>
      <c r="C15" s="3">
        <v>582446.86</v>
      </c>
    </row>
    <row r="16" spans="1:3">
      <c r="A16" s="2" t="s">
        <v>11</v>
      </c>
      <c r="B16" s="3">
        <v>5795363.3200000003</v>
      </c>
      <c r="C16" s="3">
        <v>927918.97</v>
      </c>
    </row>
    <row r="17" spans="1:3">
      <c r="A17" s="2" t="s">
        <v>12</v>
      </c>
      <c r="B17" s="3">
        <v>11751922.939999999</v>
      </c>
      <c r="C17" s="3">
        <v>11389416.199999999</v>
      </c>
    </row>
    <row r="18" spans="1:3">
      <c r="A18" s="2" t="s">
        <v>13</v>
      </c>
      <c r="B18" s="3">
        <v>1179855.92</v>
      </c>
      <c r="C18" s="3">
        <v>908231.61</v>
      </c>
    </row>
    <row r="19" spans="1:3">
      <c r="A19" s="2" t="s">
        <v>226</v>
      </c>
      <c r="B19" s="3">
        <v>313454.8</v>
      </c>
      <c r="C19" s="3"/>
    </row>
    <row r="20" spans="1:3">
      <c r="A20" s="2" t="s">
        <v>14</v>
      </c>
      <c r="B20" s="3">
        <v>2478934.31</v>
      </c>
      <c r="C20" s="3">
        <v>2901281</v>
      </c>
    </row>
    <row r="21" spans="1:3">
      <c r="A21" s="20" t="s">
        <v>194</v>
      </c>
      <c r="B21" s="21">
        <f>SUM(B5:B20)</f>
        <v>67158576.479999989</v>
      </c>
      <c r="C21" s="21">
        <f>SUM(C5:C20)</f>
        <v>47115829.710000001</v>
      </c>
    </row>
    <row r="22" spans="1:3" ht="9" customHeight="1">
      <c r="A22" s="2"/>
      <c r="B22" s="3"/>
      <c r="C22" s="3"/>
    </row>
    <row r="23" spans="1:3">
      <c r="A23" s="2" t="s">
        <v>15</v>
      </c>
      <c r="B23" s="3">
        <v>1174371.3700000001</v>
      </c>
      <c r="C23" s="3">
        <v>1806548.08</v>
      </c>
    </row>
    <row r="24" spans="1:3">
      <c r="A24" s="2" t="s">
        <v>227</v>
      </c>
      <c r="B24" s="3">
        <v>-16507.5</v>
      </c>
      <c r="C24" s="3"/>
    </row>
    <row r="25" spans="1:3">
      <c r="A25" s="2" t="s">
        <v>16</v>
      </c>
      <c r="B25" s="3">
        <v>9975.14</v>
      </c>
      <c r="C25" s="3">
        <v>-61200</v>
      </c>
    </row>
    <row r="26" spans="1:3">
      <c r="A26" s="2" t="s">
        <v>17</v>
      </c>
      <c r="B26" s="3"/>
      <c r="C26" s="3">
        <v>489.55</v>
      </c>
    </row>
    <row r="27" spans="1:3">
      <c r="A27" s="2" t="s">
        <v>18</v>
      </c>
      <c r="B27" s="3">
        <v>4000</v>
      </c>
      <c r="C27" s="3">
        <v>9000</v>
      </c>
    </row>
    <row r="28" spans="1:3">
      <c r="A28" s="2" t="s">
        <v>228</v>
      </c>
      <c r="B28" s="3">
        <v>2166880.14</v>
      </c>
      <c r="C28" s="3"/>
    </row>
    <row r="29" spans="1:3">
      <c r="A29" s="11" t="s">
        <v>254</v>
      </c>
      <c r="B29" s="12">
        <v>781000</v>
      </c>
    </row>
    <row r="30" spans="1:3">
      <c r="A30" s="2" t="s">
        <v>19</v>
      </c>
      <c r="B30" s="3"/>
      <c r="C30" s="3">
        <v>33236.33</v>
      </c>
    </row>
    <row r="31" spans="1:3">
      <c r="A31" s="2" t="s">
        <v>20</v>
      </c>
      <c r="B31" s="3"/>
      <c r="C31" s="3">
        <v>254</v>
      </c>
    </row>
    <row r="32" spans="1:3">
      <c r="A32" s="2" t="s">
        <v>21</v>
      </c>
      <c r="B32" s="3">
        <v>179738</v>
      </c>
      <c r="C32" s="3">
        <v>1113799.3899999999</v>
      </c>
    </row>
    <row r="33" spans="1:3">
      <c r="A33" s="2" t="s">
        <v>229</v>
      </c>
      <c r="B33" s="3">
        <v>973997</v>
      </c>
      <c r="C33" s="3"/>
    </row>
    <row r="34" spans="1:3">
      <c r="A34" s="11" t="s">
        <v>256</v>
      </c>
      <c r="B34" s="3"/>
      <c r="C34" s="3">
        <v>243604.11</v>
      </c>
    </row>
    <row r="35" spans="1:3">
      <c r="A35" s="11" t="s">
        <v>257</v>
      </c>
      <c r="B35" s="3"/>
      <c r="C35" s="3">
        <v>257296.4</v>
      </c>
    </row>
    <row r="36" spans="1:3">
      <c r="A36" s="2" t="s">
        <v>22</v>
      </c>
      <c r="B36" s="3"/>
      <c r="C36" s="3">
        <v>136816.18</v>
      </c>
    </row>
    <row r="37" spans="1:3">
      <c r="A37" s="2" t="s">
        <v>23</v>
      </c>
      <c r="B37" s="3">
        <v>158623</v>
      </c>
      <c r="C37" s="3">
        <v>27672</v>
      </c>
    </row>
    <row r="38" spans="1:3">
      <c r="A38" s="2" t="s">
        <v>24</v>
      </c>
      <c r="B38" s="3"/>
      <c r="C38" s="3">
        <v>159315</v>
      </c>
    </row>
    <row r="39" spans="1:3">
      <c r="A39" s="2" t="s">
        <v>25</v>
      </c>
      <c r="B39" s="3"/>
      <c r="C39" s="3">
        <v>512552.11</v>
      </c>
    </row>
    <row r="40" spans="1:3">
      <c r="A40" s="2" t="s">
        <v>26</v>
      </c>
      <c r="B40" s="3"/>
      <c r="C40" s="3">
        <v>22783.13</v>
      </c>
    </row>
    <row r="41" spans="1:3">
      <c r="A41" s="2" t="s">
        <v>27</v>
      </c>
      <c r="B41" s="3"/>
      <c r="C41" s="3">
        <v>396001.87</v>
      </c>
    </row>
    <row r="42" spans="1:3">
      <c r="A42" s="2" t="s">
        <v>28</v>
      </c>
      <c r="B42" s="3">
        <v>801143.55</v>
      </c>
      <c r="C42" s="3">
        <v>301229.61</v>
      </c>
    </row>
    <row r="43" spans="1:3">
      <c r="A43" s="2" t="s">
        <v>29</v>
      </c>
      <c r="B43" s="3">
        <v>2654325</v>
      </c>
      <c r="C43" s="3">
        <v>824637</v>
      </c>
    </row>
    <row r="44" spans="1:3">
      <c r="A44" s="20" t="s">
        <v>195</v>
      </c>
      <c r="B44" s="21">
        <f>SUM(B23:B43)</f>
        <v>8887545.6999999993</v>
      </c>
      <c r="C44" s="21">
        <f>SUM(C23:C43)</f>
        <v>5784034.7600000007</v>
      </c>
    </row>
    <row r="45" spans="1:3" ht="7.5" customHeight="1">
      <c r="A45" s="2"/>
      <c r="B45" s="3"/>
      <c r="C45" s="3"/>
    </row>
    <row r="46" spans="1:3">
      <c r="A46" s="2" t="s">
        <v>30</v>
      </c>
      <c r="B46" s="3">
        <v>13210691.58</v>
      </c>
      <c r="C46" s="3">
        <v>10523808.08</v>
      </c>
    </row>
    <row r="47" spans="1:3">
      <c r="A47" s="2" t="s">
        <v>31</v>
      </c>
      <c r="B47" s="3">
        <v>280633.2</v>
      </c>
      <c r="C47" s="3">
        <v>202833.99</v>
      </c>
    </row>
    <row r="48" spans="1:3">
      <c r="A48" s="20" t="s">
        <v>196</v>
      </c>
      <c r="B48" s="21">
        <f>SUM(B46:B47)</f>
        <v>13491324.779999999</v>
      </c>
      <c r="C48" s="21">
        <f>SUM(C46:C47)</f>
        <v>10726642.07</v>
      </c>
    </row>
    <row r="49" spans="1:6" ht="13.5" customHeight="1">
      <c r="A49" s="2"/>
      <c r="B49" s="3"/>
      <c r="C49" s="3"/>
    </row>
    <row r="50" spans="1:6">
      <c r="A50" s="16" t="s">
        <v>198</v>
      </c>
      <c r="B50" s="17">
        <f>SUM(B48+B44+B21+B3)</f>
        <v>89640053.959999979</v>
      </c>
      <c r="C50" s="17">
        <f>SUM(C48+C44+C21+C3)</f>
        <v>63724387.540000007</v>
      </c>
    </row>
    <row r="51" spans="1:6" s="10" customFormat="1" ht="15.75" thickBot="1">
      <c r="A51" s="22" t="s">
        <v>224</v>
      </c>
      <c r="B51" s="23" t="s">
        <v>223</v>
      </c>
      <c r="C51" s="24">
        <v>41639</v>
      </c>
      <c r="E51" s="7"/>
      <c r="F51" s="7"/>
    </row>
    <row r="52" spans="1:6">
      <c r="A52" s="2" t="s">
        <v>32</v>
      </c>
      <c r="B52" s="3">
        <v>127203114</v>
      </c>
      <c r="C52" s="3">
        <v>115466327</v>
      </c>
    </row>
    <row r="53" spans="1:6">
      <c r="A53" s="2" t="s">
        <v>33</v>
      </c>
      <c r="B53" s="3">
        <v>15569342</v>
      </c>
      <c r="C53" s="3">
        <v>15660746</v>
      </c>
    </row>
    <row r="54" spans="1:6">
      <c r="A54" s="20" t="s">
        <v>197</v>
      </c>
      <c r="B54" s="21">
        <f>SUM(B52:B53)</f>
        <v>142772456</v>
      </c>
      <c r="C54" s="21">
        <f>SUM(C52:C53)</f>
        <v>131127073</v>
      </c>
    </row>
    <row r="55" spans="1:6">
      <c r="A55" s="2"/>
      <c r="B55" s="3"/>
      <c r="C55" s="3"/>
    </row>
    <row r="56" spans="1:6">
      <c r="A56" s="11" t="s">
        <v>255</v>
      </c>
      <c r="B56" s="7">
        <v>54500</v>
      </c>
      <c r="C56" s="3">
        <v>54500</v>
      </c>
    </row>
    <row r="57" spans="1:6">
      <c r="A57" s="2" t="s">
        <v>34</v>
      </c>
      <c r="B57" s="7">
        <v>200000</v>
      </c>
      <c r="C57" s="3">
        <v>200000</v>
      </c>
    </row>
    <row r="58" spans="1:6">
      <c r="A58" s="2" t="s">
        <v>35</v>
      </c>
      <c r="B58" s="7">
        <v>10000</v>
      </c>
      <c r="C58" s="3">
        <v>10000</v>
      </c>
    </row>
    <row r="59" spans="1:6">
      <c r="A59" s="2" t="s">
        <v>36</v>
      </c>
      <c r="B59" s="7">
        <v>500000</v>
      </c>
      <c r="C59" s="3">
        <v>500000</v>
      </c>
    </row>
    <row r="60" spans="1:6">
      <c r="A60" s="2" t="s">
        <v>37</v>
      </c>
      <c r="B60" s="7">
        <v>300</v>
      </c>
      <c r="C60" s="3">
        <v>300</v>
      </c>
    </row>
    <row r="61" spans="1:6">
      <c r="A61" s="2" t="s">
        <v>38</v>
      </c>
      <c r="B61" s="7">
        <v>25000</v>
      </c>
      <c r="C61" s="3">
        <v>25000</v>
      </c>
    </row>
    <row r="62" spans="1:6">
      <c r="A62" s="2" t="s">
        <v>39</v>
      </c>
      <c r="B62" s="7">
        <v>1000</v>
      </c>
      <c r="C62" s="3">
        <v>1000</v>
      </c>
    </row>
    <row r="63" spans="1:6">
      <c r="A63" s="2" t="s">
        <v>40</v>
      </c>
      <c r="B63" s="7">
        <v>80000</v>
      </c>
      <c r="C63" s="3">
        <v>80000</v>
      </c>
    </row>
    <row r="64" spans="1:6">
      <c r="A64" s="2" t="s">
        <v>41</v>
      </c>
      <c r="B64" s="7">
        <v>50000</v>
      </c>
      <c r="C64" s="3">
        <v>50000</v>
      </c>
    </row>
    <row r="65" spans="1:6" ht="15" customHeight="1">
      <c r="A65" s="2" t="s">
        <v>42</v>
      </c>
      <c r="B65" s="7">
        <v>130000</v>
      </c>
      <c r="C65" s="3">
        <v>130000</v>
      </c>
    </row>
    <row r="66" spans="1:6" s="6" customFormat="1" ht="15" customHeight="1">
      <c r="A66" s="2" t="s">
        <v>230</v>
      </c>
      <c r="B66" s="7">
        <v>22500</v>
      </c>
      <c r="C66" s="3">
        <v>0</v>
      </c>
      <c r="E66" s="7"/>
      <c r="F66" s="7"/>
    </row>
    <row r="67" spans="1:6">
      <c r="A67" s="2" t="s">
        <v>43</v>
      </c>
      <c r="B67" s="3">
        <v>3705126</v>
      </c>
      <c r="C67" s="3">
        <v>3383044</v>
      </c>
    </row>
    <row r="68" spans="1:6">
      <c r="A68" s="2" t="s">
        <v>44</v>
      </c>
      <c r="B68" s="3">
        <v>6983000</v>
      </c>
      <c r="C68" s="3">
        <v>3983000</v>
      </c>
    </row>
    <row r="69" spans="1:6">
      <c r="A69" s="20" t="s">
        <v>199</v>
      </c>
      <c r="B69" s="21">
        <f>SUM(B56:B68)</f>
        <v>11761426</v>
      </c>
      <c r="C69" s="21">
        <f>SUM(C56:C68)</f>
        <v>8416844</v>
      </c>
    </row>
    <row r="70" spans="1:6" ht="9" customHeight="1">
      <c r="A70" s="2"/>
      <c r="B70" s="3"/>
      <c r="C70" s="3"/>
    </row>
    <row r="71" spans="1:6">
      <c r="A71" s="2" t="s">
        <v>45</v>
      </c>
      <c r="B71" s="3">
        <v>9506.17</v>
      </c>
      <c r="C71" s="3">
        <v>9506.17</v>
      </c>
    </row>
    <row r="72" spans="1:6">
      <c r="A72" s="2" t="s">
        <v>46</v>
      </c>
      <c r="B72" s="3">
        <v>64267.43</v>
      </c>
      <c r="C72" s="3">
        <v>64267.43</v>
      </c>
    </row>
    <row r="73" spans="1:6">
      <c r="A73" s="2" t="s">
        <v>47</v>
      </c>
      <c r="B73" s="3">
        <v>10600</v>
      </c>
      <c r="C73" s="3">
        <v>10600</v>
      </c>
    </row>
    <row r="74" spans="1:6">
      <c r="A74" s="2" t="s">
        <v>48</v>
      </c>
      <c r="B74" s="3">
        <v>2000</v>
      </c>
      <c r="C74" s="3">
        <v>2000</v>
      </c>
    </row>
    <row r="75" spans="1:6">
      <c r="A75" s="2" t="s">
        <v>49</v>
      </c>
      <c r="B75" s="3">
        <v>14000</v>
      </c>
      <c r="C75" s="3">
        <v>14000</v>
      </c>
    </row>
    <row r="76" spans="1:6">
      <c r="A76" s="2" t="s">
        <v>50</v>
      </c>
      <c r="B76" s="3">
        <v>18879.77</v>
      </c>
      <c r="C76" s="3">
        <v>18879.77</v>
      </c>
    </row>
    <row r="77" spans="1:6">
      <c r="A77" s="2" t="s">
        <v>51</v>
      </c>
      <c r="B77" s="3">
        <v>13300</v>
      </c>
      <c r="C77" s="3">
        <v>13300</v>
      </c>
    </row>
    <row r="78" spans="1:6">
      <c r="A78" s="2" t="s">
        <v>52</v>
      </c>
      <c r="B78" s="3">
        <v>20540</v>
      </c>
      <c r="C78" s="3">
        <v>20540</v>
      </c>
    </row>
    <row r="79" spans="1:6">
      <c r="A79" s="2" t="s">
        <v>53</v>
      </c>
      <c r="B79" s="3">
        <v>36325</v>
      </c>
      <c r="C79" s="3">
        <v>36325</v>
      </c>
    </row>
    <row r="80" spans="1:6">
      <c r="A80" s="2" t="s">
        <v>54</v>
      </c>
      <c r="B80" s="3">
        <v>-2000</v>
      </c>
      <c r="C80" s="3">
        <v>1000</v>
      </c>
    </row>
    <row r="81" spans="1:6">
      <c r="A81" s="2" t="s">
        <v>55</v>
      </c>
      <c r="B81" s="3">
        <v>1127.75</v>
      </c>
      <c r="C81" s="3">
        <v>1127.75</v>
      </c>
    </row>
    <row r="82" spans="1:6">
      <c r="A82" s="2" t="s">
        <v>56</v>
      </c>
      <c r="B82" s="3">
        <v>26391.02</v>
      </c>
      <c r="C82" s="3">
        <v>26391.02</v>
      </c>
    </row>
    <row r="83" spans="1:6">
      <c r="A83" s="2" t="s">
        <v>57</v>
      </c>
      <c r="B83" s="3">
        <v>18500</v>
      </c>
      <c r="C83" s="3">
        <v>18500</v>
      </c>
    </row>
    <row r="84" spans="1:6">
      <c r="A84" s="2" t="s">
        <v>58</v>
      </c>
      <c r="B84" s="3">
        <v>0</v>
      </c>
      <c r="C84" s="3">
        <v>11565.82</v>
      </c>
    </row>
    <row r="85" spans="1:6">
      <c r="A85" s="2" t="s">
        <v>59</v>
      </c>
      <c r="B85" s="3">
        <v>31120.9</v>
      </c>
      <c r="C85" s="3">
        <v>31120.9</v>
      </c>
    </row>
    <row r="86" spans="1:6">
      <c r="A86" s="2" t="s">
        <v>60</v>
      </c>
      <c r="B86" s="3">
        <v>31256.720000000001</v>
      </c>
      <c r="C86" s="3">
        <v>31256.720000000001</v>
      </c>
    </row>
    <row r="87" spans="1:6">
      <c r="A87" s="2" t="s">
        <v>61</v>
      </c>
      <c r="B87" s="3">
        <v>10982</v>
      </c>
      <c r="C87" s="3">
        <v>10982</v>
      </c>
    </row>
    <row r="88" spans="1:6">
      <c r="A88" s="2" t="s">
        <v>62</v>
      </c>
      <c r="B88" s="3">
        <v>71674.94</v>
      </c>
      <c r="C88" s="3">
        <v>61874.94</v>
      </c>
    </row>
    <row r="89" spans="1:6">
      <c r="A89" s="2" t="s">
        <v>63</v>
      </c>
      <c r="B89" s="3">
        <v>13626.79</v>
      </c>
      <c r="C89" s="3">
        <v>13626.79</v>
      </c>
    </row>
    <row r="90" spans="1:6">
      <c r="A90" s="2" t="s">
        <v>64</v>
      </c>
      <c r="B90" s="3">
        <v>25824.02</v>
      </c>
      <c r="C90" s="3">
        <v>25824.02</v>
      </c>
    </row>
    <row r="91" spans="1:6">
      <c r="A91" s="2" t="s">
        <v>65</v>
      </c>
      <c r="B91" s="3">
        <v>40848.32</v>
      </c>
      <c r="C91" s="3">
        <v>3648.32</v>
      </c>
    </row>
    <row r="92" spans="1:6">
      <c r="A92" s="2" t="s">
        <v>66</v>
      </c>
      <c r="B92" s="3">
        <v>10000</v>
      </c>
      <c r="C92" s="3">
        <v>10000</v>
      </c>
    </row>
    <row r="93" spans="1:6">
      <c r="A93" s="20" t="s">
        <v>200</v>
      </c>
      <c r="B93" s="21">
        <f>SUM(B71:B92)</f>
        <v>468770.83</v>
      </c>
      <c r="C93" s="21">
        <f>SUM(C71:C92)</f>
        <v>436336.64999999997</v>
      </c>
    </row>
    <row r="94" spans="1:6" s="10" customFormat="1">
      <c r="A94" s="28"/>
      <c r="B94" s="29"/>
      <c r="C94" s="29"/>
      <c r="E94" s="7"/>
      <c r="F94" s="7"/>
    </row>
    <row r="95" spans="1:6">
      <c r="A95" s="2" t="s">
        <v>67</v>
      </c>
      <c r="B95" s="12">
        <v>4045000</v>
      </c>
      <c r="C95" s="3">
        <v>7045000</v>
      </c>
    </row>
    <row r="96" spans="1:6">
      <c r="A96" s="2" t="s">
        <v>68</v>
      </c>
      <c r="B96" s="12">
        <v>850000</v>
      </c>
      <c r="C96" s="3">
        <v>850000</v>
      </c>
    </row>
    <row r="97" spans="1:6">
      <c r="A97" s="2" t="s">
        <v>69</v>
      </c>
      <c r="B97" s="12">
        <v>300000</v>
      </c>
      <c r="C97" s="3">
        <v>300000</v>
      </c>
    </row>
    <row r="98" spans="1:6">
      <c r="A98" s="2" t="s">
        <v>70</v>
      </c>
      <c r="B98" s="12">
        <v>189000</v>
      </c>
      <c r="C98" s="3">
        <v>216000</v>
      </c>
    </row>
    <row r="99" spans="1:6">
      <c r="A99" s="2" t="s">
        <v>71</v>
      </c>
      <c r="B99" s="12">
        <v>1000000</v>
      </c>
      <c r="C99" s="3">
        <v>1000000</v>
      </c>
    </row>
    <row r="100" spans="1:6" s="10" customFormat="1" ht="15.75" thickBot="1">
      <c r="A100" s="22" t="s">
        <v>224</v>
      </c>
      <c r="B100" s="23" t="s">
        <v>223</v>
      </c>
      <c r="C100" s="24">
        <v>41639</v>
      </c>
      <c r="E100" s="7"/>
      <c r="F100" s="7"/>
    </row>
    <row r="101" spans="1:6">
      <c r="A101" s="2" t="s">
        <v>72</v>
      </c>
      <c r="B101" s="12">
        <v>1094400</v>
      </c>
      <c r="C101" s="3">
        <v>1174600</v>
      </c>
    </row>
    <row r="102" spans="1:6">
      <c r="A102" s="2" t="s">
        <v>73</v>
      </c>
      <c r="B102" s="12">
        <v>706000</v>
      </c>
      <c r="C102" s="3">
        <v>808250</v>
      </c>
    </row>
    <row r="103" spans="1:6">
      <c r="A103" s="2" t="s">
        <v>74</v>
      </c>
      <c r="B103" s="12">
        <v>343074</v>
      </c>
      <c r="C103" s="3">
        <v>376632</v>
      </c>
    </row>
    <row r="104" spans="1:6">
      <c r="A104" s="2" t="s">
        <v>75</v>
      </c>
      <c r="B104" s="12">
        <v>254000</v>
      </c>
      <c r="C104" s="3">
        <v>322000</v>
      </c>
    </row>
    <row r="105" spans="1:6">
      <c r="A105" s="2" t="s">
        <v>76</v>
      </c>
      <c r="B105" s="12">
        <v>52250</v>
      </c>
      <c r="C105" s="3">
        <v>66000</v>
      </c>
    </row>
    <row r="106" spans="1:6">
      <c r="A106" s="2" t="s">
        <v>77</v>
      </c>
      <c r="B106" s="12">
        <v>48000</v>
      </c>
      <c r="C106" s="3">
        <v>60000</v>
      </c>
    </row>
    <row r="107" spans="1:6">
      <c r="A107" s="2" t="s">
        <v>78</v>
      </c>
      <c r="B107" s="12">
        <v>47500</v>
      </c>
      <c r="C107" s="3">
        <v>57000</v>
      </c>
    </row>
    <row r="108" spans="1:6">
      <c r="A108" s="2" t="s">
        <v>79</v>
      </c>
      <c r="B108" s="12">
        <v>298500</v>
      </c>
      <c r="C108" s="3">
        <v>344700</v>
      </c>
    </row>
    <row r="109" spans="1:6">
      <c r="A109" s="2" t="s">
        <v>80</v>
      </c>
      <c r="B109" s="12">
        <v>72500</v>
      </c>
      <c r="C109" s="3">
        <v>87000</v>
      </c>
    </row>
    <row r="110" spans="1:6">
      <c r="A110" s="2" t="s">
        <v>81</v>
      </c>
      <c r="B110" s="12">
        <v>40000</v>
      </c>
      <c r="C110" s="3">
        <v>48000</v>
      </c>
    </row>
    <row r="111" spans="1:6">
      <c r="A111" s="2" t="s">
        <v>82</v>
      </c>
      <c r="B111" s="12">
        <v>275000</v>
      </c>
      <c r="C111" s="3">
        <v>325000</v>
      </c>
    </row>
    <row r="112" spans="1:6">
      <c r="A112" s="2" t="s">
        <v>83</v>
      </c>
      <c r="B112" s="12">
        <v>700000</v>
      </c>
      <c r="C112" s="3">
        <v>800000</v>
      </c>
    </row>
    <row r="113" spans="1:6">
      <c r="A113" s="2" t="s">
        <v>84</v>
      </c>
      <c r="B113" s="12">
        <v>24500</v>
      </c>
      <c r="C113" s="3">
        <v>28000</v>
      </c>
    </row>
    <row r="114" spans="1:6">
      <c r="A114" s="2" t="s">
        <v>85</v>
      </c>
      <c r="B114" s="12">
        <v>140000</v>
      </c>
      <c r="C114" s="3">
        <v>160000</v>
      </c>
    </row>
    <row r="115" spans="1:6">
      <c r="A115" s="2" t="s">
        <v>86</v>
      </c>
      <c r="B115" s="12">
        <v>120000</v>
      </c>
      <c r="C115" s="3">
        <v>135000</v>
      </c>
    </row>
    <row r="116" spans="1:6">
      <c r="A116" s="2" t="s">
        <v>87</v>
      </c>
      <c r="B116" s="12">
        <v>54000</v>
      </c>
      <c r="C116" s="3">
        <v>60750</v>
      </c>
    </row>
    <row r="117" spans="1:6">
      <c r="A117" s="2" t="s">
        <v>88</v>
      </c>
      <c r="B117" s="12">
        <v>72000</v>
      </c>
      <c r="C117" s="3">
        <v>80000</v>
      </c>
    </row>
    <row r="118" spans="1:6">
      <c r="A118" s="2" t="s">
        <v>89</v>
      </c>
      <c r="B118" s="12">
        <v>169200</v>
      </c>
      <c r="C118" s="3">
        <v>188000</v>
      </c>
    </row>
    <row r="119" spans="1:6" s="8" customFormat="1">
      <c r="A119" s="9" t="s">
        <v>231</v>
      </c>
      <c r="B119" s="12">
        <v>500000</v>
      </c>
      <c r="C119" s="3"/>
      <c r="E119" s="7"/>
      <c r="F119" s="7"/>
    </row>
    <row r="120" spans="1:6" s="8" customFormat="1">
      <c r="A120" s="9" t="s">
        <v>232</v>
      </c>
      <c r="B120" s="12">
        <v>210000</v>
      </c>
      <c r="C120" s="3"/>
      <c r="E120" s="7"/>
      <c r="F120" s="7"/>
    </row>
    <row r="121" spans="1:6" s="8" customFormat="1">
      <c r="A121" s="9" t="s">
        <v>233</v>
      </c>
      <c r="B121" s="12">
        <v>150000</v>
      </c>
      <c r="C121" s="3"/>
      <c r="E121" s="7"/>
      <c r="F121" s="7"/>
    </row>
    <row r="122" spans="1:6">
      <c r="A122" s="2" t="s">
        <v>90</v>
      </c>
      <c r="B122" s="12">
        <v>5667923.1399999997</v>
      </c>
      <c r="C122" s="3">
        <v>6038585.9100000001</v>
      </c>
    </row>
    <row r="123" spans="1:6">
      <c r="A123" s="20" t="s">
        <v>201</v>
      </c>
      <c r="B123" s="21">
        <f>SUM(B95:B122)</f>
        <v>17422847.140000001</v>
      </c>
      <c r="C123" s="21">
        <f>SUM(C95+C96+C97+C98+C99+C101+C102+C103+C104+C105+C106+C107+C108+C109+C110+C111+C112+C113+C114+C115+C116+C117+C118+C122)</f>
        <v>20570517.91</v>
      </c>
    </row>
    <row r="124" spans="1:6">
      <c r="A124" s="20" t="s">
        <v>202</v>
      </c>
      <c r="B124" s="21">
        <f>SUM(B123+B93)</f>
        <v>17891617.969999999</v>
      </c>
      <c r="C124" s="21">
        <f>SUM(C123+C93)</f>
        <v>21006854.559999999</v>
      </c>
    </row>
    <row r="125" spans="1:6">
      <c r="A125" s="2"/>
      <c r="B125" s="3"/>
      <c r="C125" s="3"/>
    </row>
    <row r="126" spans="1:6">
      <c r="A126" s="2" t="s">
        <v>91</v>
      </c>
      <c r="B126" s="3">
        <v>2334894.54</v>
      </c>
      <c r="C126" s="3">
        <v>2567198.17</v>
      </c>
    </row>
    <row r="127" spans="1:6">
      <c r="A127" s="2" t="s">
        <v>92</v>
      </c>
      <c r="B127" s="3">
        <v>146991642.53999999</v>
      </c>
      <c r="C127" s="3">
        <v>108842081.90000001</v>
      </c>
    </row>
    <row r="128" spans="1:6">
      <c r="A128" s="4" t="s">
        <v>203</v>
      </c>
      <c r="B128" s="5">
        <f>SUM(B126:B127)</f>
        <v>149326537.07999998</v>
      </c>
      <c r="C128" s="5">
        <f>SUM(C126:C127)</f>
        <v>111409280.07000001</v>
      </c>
    </row>
    <row r="129" spans="1:6">
      <c r="A129" s="20" t="s">
        <v>204</v>
      </c>
      <c r="B129" s="21">
        <f>SUM(B69+B54+B124+B128)</f>
        <v>321752037.04999995</v>
      </c>
      <c r="C129" s="21">
        <f>SUM(C69+C54+C124+C128)</f>
        <v>271960051.63</v>
      </c>
      <c r="E129" s="7">
        <f>SUM(C129-271960051.63)</f>
        <v>0</v>
      </c>
    </row>
    <row r="130" spans="1:6">
      <c r="A130" s="16" t="s">
        <v>205</v>
      </c>
      <c r="B130" s="17">
        <f>SUM(B129+B50)</f>
        <v>411392091.00999993</v>
      </c>
      <c r="C130" s="17">
        <f>SUM(C129+C50)</f>
        <v>335684439.17000002</v>
      </c>
    </row>
    <row r="131" spans="1:6">
      <c r="A131" s="2"/>
      <c r="B131" s="3"/>
      <c r="C131" s="3"/>
    </row>
    <row r="132" spans="1:6">
      <c r="A132" s="2" t="s">
        <v>93</v>
      </c>
      <c r="B132" s="3">
        <v>-5505800.8499999996</v>
      </c>
      <c r="C132" s="3">
        <v>-4545017.63</v>
      </c>
    </row>
    <row r="133" spans="1:6">
      <c r="A133" s="2" t="s">
        <v>94</v>
      </c>
      <c r="B133" s="3"/>
      <c r="C133" s="3">
        <v>-134637.5</v>
      </c>
    </row>
    <row r="134" spans="1:6">
      <c r="A134" s="2" t="s">
        <v>95</v>
      </c>
      <c r="B134" s="3">
        <v>-314359.28999999998</v>
      </c>
      <c r="C134" s="3">
        <v>-451916.44</v>
      </c>
    </row>
    <row r="135" spans="1:6">
      <c r="A135" s="2" t="s">
        <v>96</v>
      </c>
      <c r="B135" s="3">
        <v>-231048.51</v>
      </c>
      <c r="C135" s="3">
        <v>-224267</v>
      </c>
    </row>
    <row r="136" spans="1:6" s="10" customFormat="1">
      <c r="A136" s="25" t="s">
        <v>234</v>
      </c>
      <c r="B136" s="26"/>
      <c r="C136" s="13"/>
      <c r="E136" s="7"/>
      <c r="F136" s="7"/>
    </row>
    <row r="137" spans="1:6">
      <c r="A137" s="25" t="s">
        <v>97</v>
      </c>
      <c r="B137" s="26">
        <v>-2422684</v>
      </c>
      <c r="C137" s="26">
        <v>-2867572</v>
      </c>
    </row>
    <row r="138" spans="1:6">
      <c r="A138" s="2" t="s">
        <v>98</v>
      </c>
      <c r="B138" s="3"/>
      <c r="C138" s="3">
        <v>-4857</v>
      </c>
    </row>
    <row r="139" spans="1:6" s="10" customFormat="1">
      <c r="A139" s="11" t="s">
        <v>235</v>
      </c>
      <c r="B139" s="12">
        <v>-10880.4</v>
      </c>
      <c r="C139" s="12"/>
      <c r="E139" s="7"/>
      <c r="F139" s="7"/>
    </row>
    <row r="140" spans="1:6" s="10" customFormat="1">
      <c r="A140" s="25" t="s">
        <v>236</v>
      </c>
      <c r="B140" s="13">
        <v>0</v>
      </c>
      <c r="C140" s="12"/>
      <c r="E140" s="7"/>
      <c r="F140" s="7"/>
    </row>
    <row r="141" spans="1:6" s="10" customFormat="1">
      <c r="A141" s="11" t="s">
        <v>237</v>
      </c>
      <c r="B141" s="12">
        <v>-9228</v>
      </c>
      <c r="C141" s="12"/>
      <c r="E141" s="7"/>
      <c r="F141" s="7"/>
    </row>
    <row r="142" spans="1:6">
      <c r="A142" s="2" t="s">
        <v>99</v>
      </c>
      <c r="B142" s="3">
        <v>-5231774.9400000004</v>
      </c>
      <c r="C142" s="3">
        <v>-6433293.5099999998</v>
      </c>
    </row>
    <row r="143" spans="1:6" s="10" customFormat="1">
      <c r="A143" s="11" t="s">
        <v>238</v>
      </c>
      <c r="B143" s="12">
        <v>-1167473.3700000001</v>
      </c>
      <c r="C143" s="12"/>
      <c r="E143" s="7"/>
      <c r="F143" s="7"/>
    </row>
    <row r="144" spans="1:6" s="10" customFormat="1">
      <c r="A144" s="11" t="s">
        <v>239</v>
      </c>
      <c r="B144" s="12">
        <v>0</v>
      </c>
      <c r="C144" s="12"/>
      <c r="E144" s="7"/>
      <c r="F144" s="7"/>
    </row>
    <row r="145" spans="1:6">
      <c r="A145" s="2" t="s">
        <v>100</v>
      </c>
      <c r="B145" s="3">
        <v>0</v>
      </c>
      <c r="C145" s="3">
        <v>-912467.37</v>
      </c>
    </row>
    <row r="146" spans="1:6">
      <c r="A146" s="2" t="s">
        <v>101</v>
      </c>
      <c r="B146" s="3"/>
      <c r="C146" s="3">
        <v>-215393</v>
      </c>
    </row>
    <row r="147" spans="1:6">
      <c r="A147" s="2" t="s">
        <v>102</v>
      </c>
      <c r="B147" s="3"/>
      <c r="C147" s="3">
        <v>-221079.73</v>
      </c>
    </row>
    <row r="148" spans="1:6">
      <c r="A148" s="2" t="s">
        <v>103</v>
      </c>
      <c r="B148" s="3">
        <v>0</v>
      </c>
      <c r="C148" s="3">
        <v>-1299.8</v>
      </c>
    </row>
    <row r="149" spans="1:6" s="10" customFormat="1" ht="15.75" thickBot="1">
      <c r="A149" s="22" t="s">
        <v>224</v>
      </c>
      <c r="B149" s="23" t="s">
        <v>223</v>
      </c>
      <c r="C149" s="24">
        <v>41639</v>
      </c>
      <c r="E149" s="7"/>
      <c r="F149" s="7"/>
    </row>
    <row r="150" spans="1:6">
      <c r="A150" s="2" t="s">
        <v>104</v>
      </c>
      <c r="B150" s="3"/>
      <c r="C150" s="3">
        <v>-31881.16</v>
      </c>
    </row>
    <row r="151" spans="1:6">
      <c r="A151" s="2" t="s">
        <v>105</v>
      </c>
      <c r="B151" s="3">
        <v>-58200</v>
      </c>
      <c r="C151" s="3">
        <v>-71300</v>
      </c>
    </row>
    <row r="152" spans="1:6">
      <c r="A152" s="2" t="s">
        <v>106</v>
      </c>
      <c r="B152" s="3">
        <v>-182153.14</v>
      </c>
      <c r="C152" s="3">
        <v>-16696.13</v>
      </c>
    </row>
    <row r="153" spans="1:6">
      <c r="A153" s="2" t="s">
        <v>107</v>
      </c>
      <c r="B153" s="3">
        <v>-5500</v>
      </c>
      <c r="C153" s="3">
        <v>-5500</v>
      </c>
    </row>
    <row r="154" spans="1:6">
      <c r="A154" s="2" t="s">
        <v>108</v>
      </c>
      <c r="B154" s="3">
        <v>-507087</v>
      </c>
      <c r="C154" s="3">
        <v>192918</v>
      </c>
    </row>
    <row r="155" spans="1:6">
      <c r="A155" s="14" t="s">
        <v>206</v>
      </c>
      <c r="B155" s="15">
        <f>SUM(B132:B154)</f>
        <v>-15646189.5</v>
      </c>
      <c r="C155" s="15">
        <f>SUM(C132:C154)-C149</f>
        <v>-15944260.270000001</v>
      </c>
    </row>
    <row r="156" spans="1:6">
      <c r="A156" s="2"/>
      <c r="B156" s="3"/>
      <c r="C156" s="3"/>
    </row>
    <row r="157" spans="1:6">
      <c r="A157" s="2" t="s">
        <v>109</v>
      </c>
      <c r="B157" s="3">
        <v>-356760.97</v>
      </c>
      <c r="C157" s="3">
        <v>-1238243.3400000001</v>
      </c>
    </row>
    <row r="158" spans="1:6" s="10" customFormat="1">
      <c r="A158" s="11" t="s">
        <v>240</v>
      </c>
      <c r="B158" s="12">
        <v>-851045.3</v>
      </c>
      <c r="C158" s="12"/>
      <c r="E158" s="7"/>
      <c r="F158" s="7"/>
    </row>
    <row r="159" spans="1:6">
      <c r="A159" s="20" t="s">
        <v>208</v>
      </c>
      <c r="B159" s="21">
        <f>SUM(B157:B158)</f>
        <v>-1207806.27</v>
      </c>
      <c r="C159" s="21">
        <f>SUM(C157)</f>
        <v>-1238243.3400000001</v>
      </c>
    </row>
    <row r="160" spans="1:6">
      <c r="A160" s="20" t="s">
        <v>212</v>
      </c>
      <c r="B160" s="21">
        <f>SUM(B155+B159)</f>
        <v>-16853995.77</v>
      </c>
      <c r="C160" s="21">
        <f>SUM(C155+C159)</f>
        <v>-17182503.610000003</v>
      </c>
    </row>
    <row r="161" spans="1:3" ht="8.25" customHeight="1">
      <c r="A161" s="2"/>
      <c r="B161" s="3"/>
      <c r="C161" s="3"/>
    </row>
    <row r="162" spans="1:3">
      <c r="A162" s="2" t="s">
        <v>110</v>
      </c>
      <c r="B162" s="3">
        <v>-155800637</v>
      </c>
      <c r="C162" s="3">
        <v>-145979207</v>
      </c>
    </row>
    <row r="163" spans="1:3">
      <c r="A163" s="2" t="s">
        <v>111</v>
      </c>
      <c r="B163" s="3">
        <v>-21452022</v>
      </c>
      <c r="C163" s="3">
        <v>-22197092</v>
      </c>
    </row>
    <row r="164" spans="1:3">
      <c r="A164" s="20" t="s">
        <v>207</v>
      </c>
      <c r="B164" s="21">
        <f>SUM(B162:B163)</f>
        <v>-177252659</v>
      </c>
      <c r="C164" s="21">
        <f>SUM(C162:C163)</f>
        <v>-168176299</v>
      </c>
    </row>
    <row r="165" spans="1:3">
      <c r="A165" s="2"/>
      <c r="B165" s="3"/>
      <c r="C165" s="3"/>
    </row>
    <row r="166" spans="1:3">
      <c r="A166" s="2" t="s">
        <v>112</v>
      </c>
      <c r="B166" s="3">
        <v>-80993490</v>
      </c>
      <c r="C166" s="3">
        <v>-31049880</v>
      </c>
    </row>
    <row r="167" spans="1:3">
      <c r="A167" s="2" t="s">
        <v>113</v>
      </c>
      <c r="B167" s="3">
        <v>-3130500</v>
      </c>
      <c r="C167" s="3">
        <v>-3891500</v>
      </c>
    </row>
    <row r="168" spans="1:3">
      <c r="A168" s="2" t="s">
        <v>114</v>
      </c>
      <c r="B168" s="3">
        <v>-6950059</v>
      </c>
      <c r="C168" s="3">
        <v>-7872647</v>
      </c>
    </row>
    <row r="169" spans="1:3">
      <c r="A169" s="20" t="s">
        <v>209</v>
      </c>
      <c r="B169" s="21">
        <f>SUM(B166:B168)</f>
        <v>-91074049</v>
      </c>
      <c r="C169" s="21">
        <f>SUM(C166:C168)</f>
        <v>-42814027</v>
      </c>
    </row>
    <row r="170" spans="1:3">
      <c r="A170" s="20" t="s">
        <v>210</v>
      </c>
      <c r="B170" s="21">
        <f>SUM(B169+B164)</f>
        <v>-268326708</v>
      </c>
      <c r="C170" s="21">
        <f>SUM(C164+C169)</f>
        <v>-210990326</v>
      </c>
    </row>
    <row r="171" spans="1:3">
      <c r="A171" s="16" t="s">
        <v>211</v>
      </c>
      <c r="B171" s="17">
        <f>SUM(B160+B170)</f>
        <v>-285180703.76999998</v>
      </c>
      <c r="C171" s="17">
        <f>SUM(C160+C170)</f>
        <v>-228172829.61000001</v>
      </c>
    </row>
    <row r="172" spans="1:3">
      <c r="A172" s="2"/>
      <c r="B172" s="3"/>
      <c r="C172" s="3"/>
    </row>
    <row r="173" spans="1:3">
      <c r="A173" s="2" t="s">
        <v>115</v>
      </c>
      <c r="B173" s="3">
        <v>-5860125.7000000002</v>
      </c>
      <c r="C173" s="3">
        <v>-211609.37</v>
      </c>
    </row>
    <row r="174" spans="1:3">
      <c r="A174" s="2" t="s">
        <v>116</v>
      </c>
      <c r="B174" s="3">
        <v>-1509.5</v>
      </c>
      <c r="C174" s="3">
        <v>-7631.5</v>
      </c>
    </row>
    <row r="175" spans="1:3">
      <c r="A175" s="2" t="s">
        <v>117</v>
      </c>
      <c r="B175" s="3">
        <v>-9264.5</v>
      </c>
      <c r="C175" s="3">
        <v>-9264.5</v>
      </c>
    </row>
    <row r="176" spans="1:3">
      <c r="A176" s="2" t="s">
        <v>118</v>
      </c>
      <c r="B176" s="3">
        <v>-8500.02</v>
      </c>
      <c r="C176" s="3">
        <v>-8500.02</v>
      </c>
    </row>
    <row r="177" spans="1:6">
      <c r="A177" s="2" t="s">
        <v>119</v>
      </c>
      <c r="B177" s="3">
        <v>-36788</v>
      </c>
      <c r="C177" s="3">
        <v>-36788</v>
      </c>
    </row>
    <row r="178" spans="1:6">
      <c r="A178" s="2" t="s">
        <v>120</v>
      </c>
      <c r="B178" s="3">
        <v>-19218.48</v>
      </c>
      <c r="C178" s="3">
        <v>-19218.48</v>
      </c>
    </row>
    <row r="179" spans="1:6">
      <c r="A179" s="2" t="s">
        <v>121</v>
      </c>
      <c r="B179" s="3">
        <v>-92415.48</v>
      </c>
      <c r="C179" s="3">
        <v>-92415.48</v>
      </c>
    </row>
    <row r="180" spans="1:6">
      <c r="A180" s="2" t="s">
        <v>122</v>
      </c>
      <c r="B180" s="3">
        <v>-81568</v>
      </c>
      <c r="C180" s="3">
        <v>-29948</v>
      </c>
    </row>
    <row r="181" spans="1:6">
      <c r="A181" s="2" t="s">
        <v>123</v>
      </c>
      <c r="B181" s="3">
        <v>-19172.37</v>
      </c>
      <c r="C181" s="3">
        <v>-19172.37</v>
      </c>
    </row>
    <row r="182" spans="1:6">
      <c r="A182" s="2" t="s">
        <v>124</v>
      </c>
      <c r="B182" s="3">
        <v>-1373242.8</v>
      </c>
      <c r="C182" s="3">
        <v>-1485474</v>
      </c>
    </row>
    <row r="183" spans="1:6">
      <c r="A183" s="2" t="s">
        <v>125</v>
      </c>
      <c r="B183" s="3"/>
      <c r="C183" s="3">
        <v>-6645.29</v>
      </c>
    </row>
    <row r="184" spans="1:6">
      <c r="A184" s="2" t="s">
        <v>126</v>
      </c>
      <c r="B184" s="3">
        <v>-15270</v>
      </c>
      <c r="C184" s="3">
        <v>-15270</v>
      </c>
    </row>
    <row r="185" spans="1:6">
      <c r="A185" s="2" t="s">
        <v>127</v>
      </c>
      <c r="B185" s="3">
        <v>-181108.22</v>
      </c>
      <c r="C185" s="3">
        <v>-18850.47</v>
      </c>
    </row>
    <row r="186" spans="1:6">
      <c r="A186" s="2" t="s">
        <v>128</v>
      </c>
      <c r="B186" s="3">
        <v>-31747.35</v>
      </c>
      <c r="C186" s="3">
        <v>-31747.35</v>
      </c>
    </row>
    <row r="187" spans="1:6">
      <c r="A187" s="2" t="s">
        <v>129</v>
      </c>
      <c r="B187" s="3">
        <v>-226492.07</v>
      </c>
      <c r="C187" s="3">
        <v>-226492.07</v>
      </c>
    </row>
    <row r="188" spans="1:6">
      <c r="A188" s="2" t="s">
        <v>130</v>
      </c>
      <c r="B188" s="3">
        <v>-207622.99</v>
      </c>
      <c r="C188" s="3">
        <v>-207622.99</v>
      </c>
    </row>
    <row r="189" spans="1:6">
      <c r="A189" s="2" t="s">
        <v>131</v>
      </c>
      <c r="B189" s="3">
        <v>-2687.23</v>
      </c>
      <c r="C189" s="3">
        <v>-2687.23</v>
      </c>
    </row>
    <row r="190" spans="1:6">
      <c r="A190" s="2" t="s">
        <v>132</v>
      </c>
      <c r="B190" s="3">
        <v>-27823.81</v>
      </c>
      <c r="C190" s="3">
        <v>-27823.81</v>
      </c>
    </row>
    <row r="191" spans="1:6">
      <c r="A191" s="2" t="s">
        <v>133</v>
      </c>
      <c r="B191" s="3">
        <v>-92585.38</v>
      </c>
      <c r="C191" s="3">
        <v>-92898.18</v>
      </c>
    </row>
    <row r="192" spans="1:6" s="10" customFormat="1">
      <c r="A192" s="11" t="s">
        <v>258</v>
      </c>
      <c r="B192" s="12">
        <v>-1178.72</v>
      </c>
      <c r="C192" s="12"/>
      <c r="E192" s="7"/>
      <c r="F192" s="7"/>
    </row>
    <row r="193" spans="1:6">
      <c r="A193" s="2" t="s">
        <v>134</v>
      </c>
      <c r="B193" s="3">
        <v>-50000</v>
      </c>
      <c r="C193" s="3">
        <v>-50000</v>
      </c>
    </row>
    <row r="194" spans="1:6">
      <c r="A194" s="2" t="s">
        <v>135</v>
      </c>
      <c r="B194" s="3">
        <v>-64336.82</v>
      </c>
      <c r="C194" s="3">
        <v>-64336.82</v>
      </c>
    </row>
    <row r="195" spans="1:6">
      <c r="A195" s="2" t="s">
        <v>136</v>
      </c>
      <c r="B195" s="3">
        <v>-150000</v>
      </c>
      <c r="C195" s="3">
        <v>-150000</v>
      </c>
    </row>
    <row r="196" spans="1:6">
      <c r="A196" s="2" t="s">
        <v>137</v>
      </c>
      <c r="B196" s="3">
        <v>-28000</v>
      </c>
      <c r="C196" s="3">
        <v>-8000</v>
      </c>
    </row>
    <row r="197" spans="1:6">
      <c r="A197" s="2" t="s">
        <v>138</v>
      </c>
      <c r="B197" s="3">
        <v>-119618.86</v>
      </c>
      <c r="C197" s="3">
        <v>-119618.86</v>
      </c>
    </row>
    <row r="198" spans="1:6" s="10" customFormat="1" ht="15.75" thickBot="1">
      <c r="A198" s="22" t="s">
        <v>224</v>
      </c>
      <c r="B198" s="23" t="s">
        <v>223</v>
      </c>
      <c r="C198" s="24">
        <v>41639</v>
      </c>
      <c r="E198" s="7"/>
      <c r="F198" s="7"/>
    </row>
    <row r="199" spans="1:6">
      <c r="A199" s="2" t="s">
        <v>139</v>
      </c>
      <c r="B199" s="3">
        <v>-41471.300000000003</v>
      </c>
      <c r="C199" s="3">
        <v>-41471.300000000003</v>
      </c>
    </row>
    <row r="200" spans="1:6">
      <c r="A200" s="2" t="s">
        <v>140</v>
      </c>
      <c r="B200" s="3">
        <v>0</v>
      </c>
      <c r="C200" s="3">
        <v>-9446975.8300000001</v>
      </c>
    </row>
    <row r="201" spans="1:6">
      <c r="A201" s="2" t="s">
        <v>141</v>
      </c>
      <c r="B201" s="3">
        <v>-128841.21</v>
      </c>
      <c r="C201" s="3">
        <v>-114941.21</v>
      </c>
    </row>
    <row r="202" spans="1:6">
      <c r="A202" s="2" t="s">
        <v>142</v>
      </c>
      <c r="B202" s="3">
        <v>-80159.73</v>
      </c>
      <c r="C202" s="3">
        <v>-94377.73</v>
      </c>
    </row>
    <row r="203" spans="1:6" s="10" customFormat="1">
      <c r="A203" s="11" t="s">
        <v>241</v>
      </c>
      <c r="B203" s="12">
        <v>-7311.67</v>
      </c>
      <c r="C203" s="12"/>
      <c r="E203" s="7"/>
      <c r="F203" s="7"/>
    </row>
    <row r="204" spans="1:6">
      <c r="A204" s="2" t="s">
        <v>143</v>
      </c>
      <c r="B204" s="3">
        <v>-34337.69</v>
      </c>
      <c r="C204" s="3">
        <v>-34337.69</v>
      </c>
    </row>
    <row r="205" spans="1:6">
      <c r="A205" s="2" t="s">
        <v>144</v>
      </c>
      <c r="B205" s="3">
        <v>-238880.13</v>
      </c>
      <c r="C205" s="3">
        <v>-220777.29</v>
      </c>
    </row>
    <row r="206" spans="1:6">
      <c r="A206" s="2" t="s">
        <v>145</v>
      </c>
      <c r="B206" s="3">
        <v>0</v>
      </c>
      <c r="C206" s="3">
        <v>-97320</v>
      </c>
    </row>
    <row r="207" spans="1:6">
      <c r="A207" s="2" t="s">
        <v>146</v>
      </c>
      <c r="B207" s="3">
        <v>-155313</v>
      </c>
      <c r="C207" s="3">
        <v>-155313</v>
      </c>
    </row>
    <row r="208" spans="1:6">
      <c r="A208" s="2" t="s">
        <v>147</v>
      </c>
      <c r="B208" s="3">
        <v>-25000</v>
      </c>
      <c r="C208" s="3">
        <v>-25000</v>
      </c>
    </row>
    <row r="209" spans="1:6">
      <c r="A209" s="2" t="s">
        <v>148</v>
      </c>
      <c r="B209" s="3">
        <v>-29150</v>
      </c>
      <c r="C209" s="3">
        <v>-29150</v>
      </c>
    </row>
    <row r="210" spans="1:6">
      <c r="A210" s="2" t="s">
        <v>149</v>
      </c>
      <c r="B210" s="3">
        <v>-20532.7</v>
      </c>
      <c r="C210" s="3">
        <v>-20532.7</v>
      </c>
    </row>
    <row r="211" spans="1:6">
      <c r="A211" s="2" t="s">
        <v>150</v>
      </c>
      <c r="B211" s="3">
        <v>-300000</v>
      </c>
      <c r="C211" s="3">
        <v>-300000</v>
      </c>
    </row>
    <row r="212" spans="1:6">
      <c r="A212" s="2" t="s">
        <v>151</v>
      </c>
      <c r="B212" s="3">
        <v>-9955</v>
      </c>
      <c r="C212" s="3">
        <v>-9837</v>
      </c>
    </row>
    <row r="213" spans="1:6">
      <c r="A213" s="2" t="s">
        <v>152</v>
      </c>
      <c r="B213" s="3">
        <v>-69172.929999999993</v>
      </c>
      <c r="C213" s="3">
        <v>-69172.929999999993</v>
      </c>
    </row>
    <row r="214" spans="1:6">
      <c r="A214" s="2" t="s">
        <v>153</v>
      </c>
      <c r="B214" s="3">
        <v>-45000</v>
      </c>
      <c r="C214" s="3">
        <v>-45000</v>
      </c>
    </row>
    <row r="215" spans="1:6">
      <c r="A215" s="2" t="s">
        <v>154</v>
      </c>
      <c r="B215" s="3">
        <v>-26540.22</v>
      </c>
      <c r="C215" s="3">
        <v>-26540.22</v>
      </c>
    </row>
    <row r="216" spans="1:6">
      <c r="A216" s="2" t="s">
        <v>155</v>
      </c>
      <c r="B216" s="3"/>
      <c r="C216" s="3">
        <v>-53020.93</v>
      </c>
    </row>
    <row r="217" spans="1:6">
      <c r="A217" s="2" t="s">
        <v>156</v>
      </c>
      <c r="B217" s="3">
        <v>-105000</v>
      </c>
      <c r="C217" s="3">
        <v>-105000</v>
      </c>
    </row>
    <row r="218" spans="1:6">
      <c r="A218" s="2" t="s">
        <v>157</v>
      </c>
      <c r="B218" s="3">
        <v>-4473.04</v>
      </c>
      <c r="C218" s="3">
        <v>-4473.04</v>
      </c>
    </row>
    <row r="219" spans="1:6">
      <c r="A219" s="2" t="s">
        <v>158</v>
      </c>
      <c r="B219" s="3">
        <v>-7494.54</v>
      </c>
      <c r="C219" s="3">
        <v>-7494.54</v>
      </c>
    </row>
    <row r="220" spans="1:6">
      <c r="A220" s="2" t="s">
        <v>159</v>
      </c>
      <c r="B220" s="3">
        <v>-3969.76</v>
      </c>
      <c r="C220" s="3">
        <v>-3969.76</v>
      </c>
    </row>
    <row r="221" spans="1:6">
      <c r="A221" s="2" t="s">
        <v>160</v>
      </c>
      <c r="B221" s="3">
        <v>-23214.91</v>
      </c>
      <c r="C221" s="3">
        <v>-67908.94</v>
      </c>
    </row>
    <row r="222" spans="1:6">
      <c r="A222" s="2" t="s">
        <v>161</v>
      </c>
      <c r="B222" s="3">
        <v>-540000</v>
      </c>
      <c r="C222" s="3">
        <v>-540000</v>
      </c>
    </row>
    <row r="223" spans="1:6" s="10" customFormat="1">
      <c r="A223" s="11" t="s">
        <v>242</v>
      </c>
      <c r="B223" s="12">
        <v>-15326.99</v>
      </c>
      <c r="C223" s="12"/>
      <c r="E223" s="7"/>
      <c r="F223" s="7"/>
    </row>
    <row r="224" spans="1:6" s="10" customFormat="1">
      <c r="A224" s="11" t="s">
        <v>243</v>
      </c>
      <c r="B224" s="12">
        <v>-9686.02</v>
      </c>
      <c r="C224" s="12"/>
      <c r="E224" s="7"/>
      <c r="F224" s="7"/>
    </row>
    <row r="225" spans="1:8" s="10" customFormat="1">
      <c r="A225" s="11" t="s">
        <v>244</v>
      </c>
      <c r="B225" s="12">
        <v>-45000</v>
      </c>
      <c r="C225" s="12"/>
      <c r="E225" s="7"/>
      <c r="F225" s="7"/>
    </row>
    <row r="226" spans="1:8" s="10" customFormat="1">
      <c r="A226" s="11" t="s">
        <v>245</v>
      </c>
      <c r="B226" s="12">
        <v>-13417</v>
      </c>
      <c r="C226" s="12"/>
      <c r="E226" s="7"/>
      <c r="F226" s="7"/>
    </row>
    <row r="227" spans="1:8" s="10" customFormat="1">
      <c r="A227" s="11" t="s">
        <v>246</v>
      </c>
      <c r="B227" s="12">
        <v>-4100</v>
      </c>
      <c r="C227" s="12"/>
      <c r="E227" s="7"/>
      <c r="F227" s="7"/>
    </row>
    <row r="228" spans="1:8" s="10" customFormat="1">
      <c r="A228" s="11" t="s">
        <v>247</v>
      </c>
      <c r="B228" s="12">
        <v>-99062.84</v>
      </c>
      <c r="C228" s="12"/>
      <c r="E228" s="7"/>
      <c r="F228" s="7"/>
    </row>
    <row r="229" spans="1:8" s="10" customFormat="1">
      <c r="A229" s="11" t="s">
        <v>248</v>
      </c>
      <c r="B229" s="12">
        <v>-5913.5</v>
      </c>
      <c r="C229" s="12"/>
      <c r="E229" s="7"/>
      <c r="F229" s="7"/>
    </row>
    <row r="230" spans="1:8">
      <c r="A230" s="2" t="s">
        <v>162</v>
      </c>
      <c r="B230" s="3">
        <v>-2420613.77</v>
      </c>
      <c r="C230" s="3">
        <v>-1935516.26</v>
      </c>
      <c r="H230" s="7"/>
    </row>
    <row r="231" spans="1:8">
      <c r="A231" s="2" t="s">
        <v>163</v>
      </c>
      <c r="B231" s="3">
        <v>-1706018.33</v>
      </c>
      <c r="C231" s="3">
        <v>-1507370.94</v>
      </c>
    </row>
    <row r="232" spans="1:8">
      <c r="A232" s="2" t="s">
        <v>164</v>
      </c>
      <c r="B232" s="3">
        <v>-25726.639999999999</v>
      </c>
      <c r="C232" s="3">
        <v>-66847.62</v>
      </c>
    </row>
    <row r="233" spans="1:8">
      <c r="A233" s="2" t="s">
        <v>165</v>
      </c>
      <c r="B233" s="3">
        <v>-50558.81</v>
      </c>
      <c r="C233" s="3">
        <v>-107272.48</v>
      </c>
      <c r="H233" s="7"/>
    </row>
    <row r="234" spans="1:8">
      <c r="A234" s="20" t="s">
        <v>213</v>
      </c>
      <c r="B234" s="21">
        <f>SUM(B173:B233)</f>
        <v>-14991518.029999999</v>
      </c>
      <c r="C234" s="21">
        <f>SUM(C173+C174+C175+C176+C177+C178+C179+C180+C181+C182+C183+C184+C185+C186+C187+C188+C189+C190+C191+C193+C194+C195+C196+C197+C199+C200+C201+C202+C204+C205+C206+C207+C208+C209+C210+C211+C212+C213+C214+C215+C216+C217+C218+C219+C220+C221+C222+C230+C231+C232+C233)</f>
        <v>-18071636.199999999</v>
      </c>
    </row>
    <row r="235" spans="1:8">
      <c r="A235" s="2"/>
      <c r="B235" s="3"/>
      <c r="C235" s="3"/>
    </row>
    <row r="236" spans="1:8">
      <c r="A236" s="2" t="s">
        <v>166</v>
      </c>
      <c r="B236" s="3">
        <v>-4698613.8899999997</v>
      </c>
      <c r="C236" s="3">
        <v>-5722853.5499999998</v>
      </c>
    </row>
    <row r="237" spans="1:8">
      <c r="A237" s="2" t="s">
        <v>167</v>
      </c>
      <c r="B237" s="3">
        <v>-43481.9</v>
      </c>
      <c r="C237" s="3">
        <v>-43481.9</v>
      </c>
    </row>
    <row r="238" spans="1:8">
      <c r="A238" s="2" t="s">
        <v>168</v>
      </c>
      <c r="B238" s="3">
        <v>-124697.01</v>
      </c>
      <c r="C238" s="3">
        <v>-121170</v>
      </c>
    </row>
    <row r="239" spans="1:8">
      <c r="A239" s="2" t="s">
        <v>169</v>
      </c>
      <c r="B239" s="3">
        <v>-87384.5</v>
      </c>
      <c r="C239" s="3">
        <v>-87384.5</v>
      </c>
    </row>
    <row r="240" spans="1:8">
      <c r="A240" s="20" t="s">
        <v>214</v>
      </c>
      <c r="B240" s="21">
        <f>SUM(B236:B239)</f>
        <v>-4954177.3</v>
      </c>
      <c r="C240" s="21">
        <f>SUM(C236:C239)</f>
        <v>-5974889.9500000002</v>
      </c>
    </row>
    <row r="241" spans="1:6">
      <c r="A241" s="2"/>
      <c r="B241" s="3"/>
      <c r="C241" s="3"/>
    </row>
    <row r="242" spans="1:6" s="10" customFormat="1">
      <c r="A242" s="11"/>
      <c r="B242" s="12"/>
      <c r="C242" s="12"/>
      <c r="E242" s="7"/>
      <c r="F242" s="7"/>
    </row>
    <row r="243" spans="1:6" s="10" customFormat="1">
      <c r="A243" s="11"/>
      <c r="B243" s="12"/>
      <c r="C243" s="12"/>
      <c r="E243" s="7"/>
      <c r="F243" s="7"/>
    </row>
    <row r="244" spans="1:6" s="10" customFormat="1">
      <c r="A244" s="11"/>
      <c r="B244" s="12"/>
      <c r="C244" s="12"/>
      <c r="E244" s="7"/>
      <c r="F244" s="7"/>
    </row>
    <row r="245" spans="1:6" s="10" customFormat="1">
      <c r="A245" s="11"/>
      <c r="B245" s="12"/>
      <c r="C245" s="12"/>
      <c r="E245" s="7"/>
      <c r="F245" s="7"/>
    </row>
    <row r="246" spans="1:6" s="10" customFormat="1">
      <c r="A246" s="11"/>
      <c r="B246" s="12"/>
      <c r="C246" s="12"/>
      <c r="E246" s="7"/>
      <c r="F246" s="7"/>
    </row>
    <row r="247" spans="1:6" s="10" customFormat="1" ht="15.75" thickBot="1">
      <c r="A247" s="22" t="s">
        <v>224</v>
      </c>
      <c r="B247" s="23" t="s">
        <v>223</v>
      </c>
      <c r="C247" s="24">
        <v>41639</v>
      </c>
      <c r="E247" s="7"/>
      <c r="F247" s="7"/>
    </row>
    <row r="248" spans="1:6">
      <c r="A248" s="2" t="s">
        <v>170</v>
      </c>
      <c r="B248" s="3">
        <v>-4040323.8</v>
      </c>
      <c r="C248" s="3">
        <v>-3637249.03</v>
      </c>
    </row>
    <row r="249" spans="1:6">
      <c r="A249" s="2" t="s">
        <v>171</v>
      </c>
      <c r="B249" s="3">
        <v>-117618.41</v>
      </c>
      <c r="C249" s="3">
        <v>-114291.44</v>
      </c>
    </row>
    <row r="250" spans="1:6">
      <c r="A250" s="2" t="s">
        <v>172</v>
      </c>
      <c r="B250" s="3">
        <v>-24810</v>
      </c>
      <c r="C250" s="3">
        <v>-24810</v>
      </c>
    </row>
    <row r="251" spans="1:6">
      <c r="A251" s="2" t="s">
        <v>173</v>
      </c>
      <c r="B251" s="3">
        <v>-869</v>
      </c>
      <c r="C251" s="3">
        <v>-869</v>
      </c>
    </row>
    <row r="252" spans="1:6">
      <c r="A252" s="20" t="s">
        <v>215</v>
      </c>
      <c r="B252" s="21">
        <f>SUM(B248:B251)</f>
        <v>-4183621.21</v>
      </c>
      <c r="C252" s="21">
        <f>SUM(C248:C251)</f>
        <v>-3777219.4699999997</v>
      </c>
    </row>
    <row r="253" spans="1:6">
      <c r="A253" s="2"/>
      <c r="B253" s="3"/>
      <c r="C253" s="3"/>
    </row>
    <row r="254" spans="1:6">
      <c r="A254" s="2" t="s">
        <v>174</v>
      </c>
      <c r="B254" s="3">
        <v>-4754643.46</v>
      </c>
      <c r="C254" s="3">
        <v>-4779118.3499999996</v>
      </c>
    </row>
    <row r="255" spans="1:6">
      <c r="A255" s="2" t="s">
        <v>175</v>
      </c>
      <c r="B255" s="3">
        <v>-20000</v>
      </c>
      <c r="C255" s="3">
        <v>-20000</v>
      </c>
    </row>
    <row r="256" spans="1:6">
      <c r="A256" s="2" t="s">
        <v>176</v>
      </c>
      <c r="B256" s="3">
        <v>-153746.25</v>
      </c>
      <c r="C256" s="3">
        <v>-153746.25</v>
      </c>
    </row>
    <row r="257" spans="1:6">
      <c r="A257" s="2" t="s">
        <v>177</v>
      </c>
      <c r="B257" s="3">
        <v>-186998</v>
      </c>
      <c r="C257" s="3">
        <v>-186998</v>
      </c>
    </row>
    <row r="258" spans="1:6">
      <c r="A258" s="2" t="s">
        <v>178</v>
      </c>
      <c r="B258" s="3">
        <v>-831371.34</v>
      </c>
      <c r="C258" s="3">
        <v>-690544.37</v>
      </c>
    </row>
    <row r="259" spans="1:6" s="10" customFormat="1">
      <c r="A259" s="11" t="s">
        <v>249</v>
      </c>
      <c r="B259" s="12">
        <v>-26500</v>
      </c>
      <c r="C259" s="12"/>
      <c r="E259" s="7"/>
      <c r="F259" s="7"/>
    </row>
    <row r="260" spans="1:6">
      <c r="A260" s="2" t="s">
        <v>179</v>
      </c>
      <c r="B260" s="3">
        <v>-481989.11</v>
      </c>
      <c r="C260" s="3">
        <v>-538964.96</v>
      </c>
    </row>
    <row r="261" spans="1:6" s="10" customFormat="1">
      <c r="A261" s="11" t="s">
        <v>278</v>
      </c>
      <c r="B261" s="12">
        <v>-9446975.8300000001</v>
      </c>
      <c r="C261" s="12"/>
      <c r="E261" s="7"/>
      <c r="F261" s="7"/>
    </row>
    <row r="262" spans="1:6">
      <c r="A262" s="20" t="s">
        <v>216</v>
      </c>
      <c r="B262" s="21">
        <f>SUM(B254:B261)</f>
        <v>-15902223.99</v>
      </c>
      <c r="C262" s="21">
        <f>SUM(C254:C260)</f>
        <v>-6369371.9299999997</v>
      </c>
    </row>
    <row r="263" spans="1:6">
      <c r="A263" s="2"/>
      <c r="B263" s="3"/>
      <c r="C263" s="3"/>
    </row>
    <row r="264" spans="1:6">
      <c r="A264" s="2" t="s">
        <v>180</v>
      </c>
      <c r="B264" s="3">
        <v>-2540396.4300000002</v>
      </c>
      <c r="C264" s="3">
        <v>-2540396.4300000002</v>
      </c>
    </row>
    <row r="265" spans="1:6">
      <c r="A265" s="4" t="s">
        <v>217</v>
      </c>
      <c r="B265" s="5">
        <f>SUM(B264)</f>
        <v>-2540396.4300000002</v>
      </c>
      <c r="C265" s="5">
        <f>SUM(C264)</f>
        <v>-2540396.4300000002</v>
      </c>
    </row>
    <row r="266" spans="1:6">
      <c r="A266" s="2"/>
      <c r="B266" s="3"/>
      <c r="C266" s="3"/>
    </row>
    <row r="267" spans="1:6">
      <c r="A267" s="2" t="s">
        <v>181</v>
      </c>
      <c r="B267" s="3">
        <v>0</v>
      </c>
      <c r="C267" s="3">
        <v>-4059525.11</v>
      </c>
    </row>
    <row r="268" spans="1:6" s="10" customFormat="1">
      <c r="A268" s="11" t="s">
        <v>277</v>
      </c>
      <c r="B268" s="12">
        <v>-6542374.3899999997</v>
      </c>
      <c r="C268" s="12"/>
      <c r="E268" s="7"/>
      <c r="F268" s="7"/>
    </row>
    <row r="269" spans="1:6">
      <c r="A269" s="4" t="s">
        <v>218</v>
      </c>
      <c r="B269" s="5">
        <f>SUM(B267:B268)</f>
        <v>-6542374.3899999997</v>
      </c>
      <c r="C269" s="5">
        <f>SUM(C267)</f>
        <v>-4059525.11</v>
      </c>
    </row>
    <row r="270" spans="1:6">
      <c r="A270" s="2"/>
      <c r="B270" s="3"/>
      <c r="C270" s="3"/>
    </row>
    <row r="271" spans="1:6">
      <c r="A271" s="2" t="s">
        <v>182</v>
      </c>
      <c r="B271" s="3">
        <v>-77097075.890000001</v>
      </c>
      <c r="C271" s="3">
        <v>-66718570.469999999</v>
      </c>
    </row>
    <row r="272" spans="1:6">
      <c r="A272" s="20" t="s">
        <v>219</v>
      </c>
      <c r="B272" s="21">
        <f>SUM(B271)</f>
        <v>-77097075.890000001</v>
      </c>
      <c r="C272" s="21">
        <f>SUM(C271)</f>
        <v>-66718570.469999999</v>
      </c>
    </row>
    <row r="273" spans="1:6">
      <c r="A273" s="18" t="s">
        <v>252</v>
      </c>
      <c r="B273" s="19">
        <f>SUM(B272+B269+B265+B262+B252+B240+B234)</f>
        <v>-126211387.23999999</v>
      </c>
      <c r="C273" s="19">
        <f>SUM(C272+C269+C265+C262+C252+C240+C234)</f>
        <v>-107511609.56</v>
      </c>
    </row>
    <row r="274" spans="1:6" s="10" customFormat="1">
      <c r="A274" s="16" t="s">
        <v>253</v>
      </c>
      <c r="B274" s="17">
        <f>SUM(B171+B273)</f>
        <v>-411392091.00999999</v>
      </c>
      <c r="C274" s="17">
        <f>SUM(C171+C273)</f>
        <v>-335684439.17000002</v>
      </c>
      <c r="E274" s="7"/>
      <c r="F274" s="7"/>
    </row>
    <row r="275" spans="1:6" s="10" customFormat="1">
      <c r="A275" s="11"/>
      <c r="B275" s="12"/>
      <c r="C275" s="12"/>
      <c r="E275" s="7"/>
      <c r="F275" s="7"/>
    </row>
    <row r="276" spans="1:6">
      <c r="A276" s="2" t="s">
        <v>183</v>
      </c>
      <c r="B276" s="3"/>
      <c r="C276" s="3">
        <v>129364.91</v>
      </c>
    </row>
    <row r="277" spans="1:6">
      <c r="A277" s="2" t="s">
        <v>184</v>
      </c>
      <c r="B277" s="3"/>
      <c r="C277" s="3">
        <v>1362446.87</v>
      </c>
    </row>
    <row r="278" spans="1:6">
      <c r="A278" s="2" t="s">
        <v>185</v>
      </c>
      <c r="B278" s="3">
        <v>1990596.63</v>
      </c>
      <c r="C278" s="3">
        <v>2574347.33</v>
      </c>
    </row>
    <row r="279" spans="1:6">
      <c r="A279" s="2" t="s">
        <v>186</v>
      </c>
      <c r="B279" s="3">
        <v>530462.01</v>
      </c>
      <c r="C279" s="3">
        <v>1485462.01</v>
      </c>
    </row>
    <row r="280" spans="1:6">
      <c r="A280" s="2" t="s">
        <v>187</v>
      </c>
      <c r="B280" s="3">
        <v>197223.72</v>
      </c>
      <c r="C280" s="3">
        <v>197223.72</v>
      </c>
    </row>
    <row r="281" spans="1:6" s="10" customFormat="1">
      <c r="A281" s="11" t="s">
        <v>250</v>
      </c>
      <c r="B281" s="12">
        <v>98669</v>
      </c>
      <c r="C281" s="12"/>
      <c r="E281" s="7"/>
      <c r="F281" s="7"/>
    </row>
    <row r="282" spans="1:6" s="10" customFormat="1">
      <c r="A282" s="11" t="s">
        <v>251</v>
      </c>
      <c r="B282" s="12">
        <v>20854795.48</v>
      </c>
      <c r="C282" s="12"/>
      <c r="E282" s="7"/>
      <c r="F282" s="7"/>
    </row>
    <row r="283" spans="1:6">
      <c r="A283" s="20" t="s">
        <v>220</v>
      </c>
      <c r="B283" s="21">
        <f>SUM(B276:B282)</f>
        <v>23671746.84</v>
      </c>
      <c r="C283" s="21">
        <f>SUM(C276:C280)</f>
        <v>5748844.8399999999</v>
      </c>
    </row>
    <row r="284" spans="1:6">
      <c r="A284" s="2"/>
      <c r="B284" s="3"/>
      <c r="C284" s="3"/>
    </row>
    <row r="285" spans="1:6" s="10" customFormat="1">
      <c r="A285" s="11" t="s">
        <v>279</v>
      </c>
      <c r="B285" s="12">
        <v>191597</v>
      </c>
      <c r="C285" s="12"/>
      <c r="E285" s="7"/>
      <c r="F285" s="7"/>
    </row>
    <row r="286" spans="1:6" s="10" customFormat="1">
      <c r="A286" s="20" t="s">
        <v>280</v>
      </c>
      <c r="B286" s="21">
        <f>SUM(B285)</f>
        <v>191597</v>
      </c>
      <c r="C286" s="21">
        <f>SUM(C279:C283)</f>
        <v>7431530.5700000003</v>
      </c>
      <c r="E286" s="7"/>
      <c r="F286" s="7"/>
    </row>
    <row r="287" spans="1:6" s="10" customFormat="1">
      <c r="A287" s="11"/>
      <c r="B287" s="12"/>
      <c r="C287" s="12"/>
      <c r="E287" s="7"/>
      <c r="F287" s="7"/>
    </row>
    <row r="288" spans="1:6">
      <c r="A288" s="2" t="s">
        <v>188</v>
      </c>
      <c r="B288" s="3">
        <v>3178032.5</v>
      </c>
      <c r="C288" s="3">
        <v>14855706.300000001</v>
      </c>
    </row>
    <row r="289" spans="1:6">
      <c r="A289" s="2" t="s">
        <v>189</v>
      </c>
      <c r="B289" s="3">
        <v>173792.92</v>
      </c>
      <c r="C289" s="3">
        <v>938857.15</v>
      </c>
    </row>
    <row r="290" spans="1:6">
      <c r="A290" s="2" t="s">
        <v>190</v>
      </c>
      <c r="B290" s="3">
        <v>246541.64</v>
      </c>
      <c r="C290" s="3">
        <v>1547163.43</v>
      </c>
    </row>
    <row r="291" spans="1:6">
      <c r="A291" s="20" t="s">
        <v>221</v>
      </c>
      <c r="B291" s="21">
        <f>SUM(B288:B290)</f>
        <v>3598367.06</v>
      </c>
      <c r="C291" s="21">
        <f>SUM(C288:C290)</f>
        <v>17341726.880000003</v>
      </c>
    </row>
    <row r="292" spans="1:6">
      <c r="A292" s="2"/>
      <c r="B292" s="3"/>
      <c r="C292" s="3"/>
    </row>
    <row r="293" spans="1:6">
      <c r="A293" s="2" t="s">
        <v>191</v>
      </c>
      <c r="B293" s="3">
        <v>-23671746.84</v>
      </c>
      <c r="C293" s="3">
        <v>-5748844.8399999999</v>
      </c>
    </row>
    <row r="294" spans="1:6">
      <c r="A294" s="2" t="s">
        <v>192</v>
      </c>
      <c r="B294" s="3">
        <v>-3598367.06</v>
      </c>
      <c r="C294" s="3">
        <v>-17341726.879999999</v>
      </c>
    </row>
    <row r="295" spans="1:6" s="10" customFormat="1">
      <c r="A295" s="11" t="s">
        <v>281</v>
      </c>
      <c r="B295" s="12">
        <v>-191597</v>
      </c>
      <c r="C295" s="12"/>
      <c r="E295" s="7"/>
      <c r="F295" s="7"/>
    </row>
    <row r="296" spans="1:6">
      <c r="A296" s="20" t="s">
        <v>222</v>
      </c>
      <c r="B296" s="21">
        <f>SUM(B293:B295)</f>
        <v>-27461710.899999999</v>
      </c>
      <c r="C296" s="21">
        <f>SUM(C293:C294)</f>
        <v>-23090571.719999999</v>
      </c>
    </row>
    <row r="301" spans="1:6" ht="15.75" thickBot="1">
      <c r="A301" s="22" t="s">
        <v>259</v>
      </c>
      <c r="B301" s="23" t="s">
        <v>223</v>
      </c>
      <c r="C301" s="24">
        <v>41639</v>
      </c>
    </row>
    <row r="302" spans="1:6">
      <c r="A302" s="11" t="s">
        <v>260</v>
      </c>
      <c r="B302" s="12">
        <v>5055804.8899999997</v>
      </c>
      <c r="C302" s="12">
        <v>4946304.66</v>
      </c>
    </row>
    <row r="303" spans="1:6">
      <c r="A303" s="11" t="s">
        <v>261</v>
      </c>
      <c r="B303" s="12">
        <v>9000</v>
      </c>
      <c r="C303" s="12">
        <v>16298</v>
      </c>
    </row>
    <row r="304" spans="1:6">
      <c r="A304" s="11" t="s">
        <v>262</v>
      </c>
      <c r="B304" s="12">
        <v>3123200</v>
      </c>
      <c r="C304" s="12">
        <v>180800</v>
      </c>
    </row>
    <row r="305" spans="1:3">
      <c r="A305" s="11" t="s">
        <v>263</v>
      </c>
      <c r="B305" s="12">
        <v>5565.82</v>
      </c>
      <c r="C305" s="12">
        <v>7500</v>
      </c>
    </row>
    <row r="306" spans="1:3">
      <c r="A306" s="11" t="s">
        <v>264</v>
      </c>
      <c r="B306" s="12">
        <v>513808</v>
      </c>
      <c r="C306" s="12">
        <v>703434.45</v>
      </c>
    </row>
    <row r="307" spans="1:3">
      <c r="A307" s="11" t="s">
        <v>265</v>
      </c>
      <c r="B307" s="12">
        <v>35057098</v>
      </c>
      <c r="C307" s="12">
        <v>6200597.2800000003</v>
      </c>
    </row>
    <row r="308" spans="1:3">
      <c r="A308" s="11" t="s">
        <v>266</v>
      </c>
      <c r="B308" s="12">
        <v>-653666</v>
      </c>
      <c r="C308" s="12">
        <v>605269</v>
      </c>
    </row>
    <row r="309" spans="1:3">
      <c r="A309" s="11" t="s">
        <v>267</v>
      </c>
      <c r="B309" s="12">
        <v>-1915357</v>
      </c>
      <c r="C309" s="12">
        <v>3326469</v>
      </c>
    </row>
    <row r="310" spans="1:3">
      <c r="A310" s="11" t="s">
        <v>276</v>
      </c>
      <c r="B310" s="12">
        <v>-322082</v>
      </c>
      <c r="C310" s="12">
        <v>-282503</v>
      </c>
    </row>
    <row r="311" spans="1:3">
      <c r="A311" s="11" t="s">
        <v>268</v>
      </c>
      <c r="B311" s="12">
        <v>-42973061.899999999</v>
      </c>
      <c r="C311" s="12">
        <f>SUM(-5463531.19-483240.9)</f>
        <v>-5946772.0900000008</v>
      </c>
    </row>
    <row r="312" spans="1:3">
      <c r="A312" s="11" t="s">
        <v>269</v>
      </c>
      <c r="B312" s="12">
        <v>-3022500</v>
      </c>
      <c r="C312" s="12">
        <v>-1975000</v>
      </c>
    </row>
    <row r="313" spans="1:3">
      <c r="A313" s="11" t="s">
        <v>270</v>
      </c>
      <c r="B313" s="12">
        <v>-47000</v>
      </c>
      <c r="C313" s="12">
        <v>-29798.1</v>
      </c>
    </row>
    <row r="314" spans="1:3">
      <c r="A314" s="11" t="s">
        <v>271</v>
      </c>
      <c r="B314" s="12">
        <v>-1815000</v>
      </c>
      <c r="C314" s="12">
        <f>SUM(-1768000-1195821)</f>
        <v>-2963821</v>
      </c>
    </row>
    <row r="315" spans="1:3">
      <c r="A315" s="11" t="s">
        <v>272</v>
      </c>
      <c r="B315" s="12">
        <v>-4719978</v>
      </c>
      <c r="C315" s="12">
        <v>-3692726</v>
      </c>
    </row>
    <row r="316" spans="1:3">
      <c r="A316" s="11" t="s">
        <v>275</v>
      </c>
      <c r="B316" s="12">
        <v>1325662.77</v>
      </c>
      <c r="C316" s="12">
        <v>1451744.5</v>
      </c>
    </row>
    <row r="317" spans="1:3">
      <c r="A317" s="11" t="s">
        <v>273</v>
      </c>
      <c r="B317" s="12">
        <v>0</v>
      </c>
      <c r="C317" s="12">
        <v>2614427.27</v>
      </c>
    </row>
    <row r="318" spans="1:3">
      <c r="A318" s="11" t="s">
        <v>274</v>
      </c>
      <c r="B318" s="12">
        <v>0</v>
      </c>
      <c r="C318" s="12">
        <v>-451250</v>
      </c>
    </row>
    <row r="319" spans="1:3">
      <c r="A319" s="11"/>
      <c r="B319" s="12">
        <v>-66718570.469999999</v>
      </c>
      <c r="C319" s="12">
        <v>-71429544.439999998</v>
      </c>
    </row>
    <row r="320" spans="1:3">
      <c r="A320" s="27"/>
      <c r="B320" s="30">
        <f>SUM(B302:B319)</f>
        <v>-77097075.890000001</v>
      </c>
      <c r="C320" s="30">
        <f>SUM(C302:C319)</f>
        <v>-66718570.469999999</v>
      </c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</sheetData>
  <sortState ref="A292:C310">
    <sortCondition ref="A292"/>
  </sortState>
  <pageMargins left="0.74803149606299213" right="0.74803149606299213" top="0.59" bottom="0.46" header="0.42" footer="0.59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Richardsen</dc:creator>
  <cp:lastModifiedBy>seb</cp:lastModifiedBy>
  <cp:lastPrinted>2015-03-20T07:07:13Z</cp:lastPrinted>
  <dcterms:created xsi:type="dcterms:W3CDTF">2015-03-11T10:28:03Z</dcterms:created>
  <dcterms:modified xsi:type="dcterms:W3CDTF">2015-11-24T12:58:24Z</dcterms:modified>
</cp:coreProperties>
</file>