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735" windowHeight="11445"/>
  </bookViews>
  <sheets>
    <sheet name="SKJEMA 1B" sheetId="1" r:id="rId1"/>
    <sheet name="Ark1" sheetId="2" r:id="rId2"/>
  </sheets>
  <calcPr calcId="125725"/>
</workbook>
</file>

<file path=xl/calcChain.xml><?xml version="1.0" encoding="utf-8"?>
<calcChain xmlns="http://schemas.openxmlformats.org/spreadsheetml/2006/main">
  <c r="C4" i="1"/>
  <c r="D4"/>
  <c r="E4"/>
  <c r="D37" i="2"/>
  <c r="D35"/>
  <c r="C25"/>
  <c r="B28"/>
  <c r="D28" s="1"/>
  <c r="D25"/>
  <c r="B25"/>
  <c r="G16"/>
  <c r="F16"/>
  <c r="C16"/>
  <c r="B16"/>
  <c r="G15"/>
  <c r="C1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5"/>
  <c r="H36"/>
  <c r="H37"/>
  <c r="H38"/>
  <c r="H39"/>
  <c r="H40"/>
  <c r="H41"/>
  <c r="H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6"/>
  <c r="D27"/>
  <c r="D29"/>
  <c r="D3"/>
</calcChain>
</file>

<file path=xl/sharedStrings.xml><?xml version="1.0" encoding="utf-8"?>
<sst xmlns="http://schemas.openxmlformats.org/spreadsheetml/2006/main" count="44" uniqueCount="41">
  <si>
    <t xml:space="preserve">Politisk virksomhet </t>
  </si>
  <si>
    <t xml:space="preserve">Sentraladministrasjon </t>
  </si>
  <si>
    <t xml:space="preserve">Fellesutgifter </t>
  </si>
  <si>
    <t xml:space="preserve">Prosjekt Sentraladministrasjon </t>
  </si>
  <si>
    <t xml:space="preserve">Adm. Skoler/barnehager/kultur </t>
  </si>
  <si>
    <t xml:space="preserve">Undervisning </t>
  </si>
  <si>
    <t xml:space="preserve">Barnehage </t>
  </si>
  <si>
    <t xml:space="preserve">Kultur </t>
  </si>
  <si>
    <t xml:space="preserve">Prosjekt Undervisning </t>
  </si>
  <si>
    <t xml:space="preserve">Prosjekt Kultur </t>
  </si>
  <si>
    <t xml:space="preserve">Familiesenteret </t>
  </si>
  <si>
    <t xml:space="preserve">Primærhelsetjenesten </t>
  </si>
  <si>
    <t xml:space="preserve">Pleie og omsorg </t>
  </si>
  <si>
    <t xml:space="preserve">NAV </t>
  </si>
  <si>
    <t xml:space="preserve">Prosjekt helse </t>
  </si>
  <si>
    <t xml:space="preserve">Drift administrasjon </t>
  </si>
  <si>
    <t xml:space="preserve">Beredskap </t>
  </si>
  <si>
    <t xml:space="preserve">Vann/avløp/renovasjon </t>
  </si>
  <si>
    <t xml:space="preserve">Kommunale bygg </t>
  </si>
  <si>
    <t xml:space="preserve">Driftsområder </t>
  </si>
  <si>
    <t xml:space="preserve">Veger/gatelys </t>
  </si>
  <si>
    <t xml:space="preserve">Prosjekt Drift </t>
  </si>
  <si>
    <t xml:space="preserve">Utvikling </t>
  </si>
  <si>
    <t xml:space="preserve">Plan </t>
  </si>
  <si>
    <t xml:space="preserve">Teknisk rådgivning </t>
  </si>
  <si>
    <t xml:space="preserve">Prosjekt Utvikling </t>
  </si>
  <si>
    <t xml:space="preserve">Prosjekt Plan </t>
  </si>
  <si>
    <t xml:space="preserve">Regnskap </t>
  </si>
  <si>
    <t>Resultatenheter:</t>
  </si>
  <si>
    <t>Regnskapsskjema 1B</t>
  </si>
  <si>
    <t>Rev.buds</t>
  </si>
  <si>
    <t>Sum utgifter</t>
  </si>
  <si>
    <t>Sum inntekter</t>
  </si>
  <si>
    <t>Netto</t>
  </si>
  <si>
    <t>Regnskap</t>
  </si>
  <si>
    <t>Budsjett</t>
  </si>
  <si>
    <t>Sum</t>
  </si>
  <si>
    <t>Vedt.budsj</t>
  </si>
  <si>
    <t>Sum rammer</t>
  </si>
  <si>
    <t xml:space="preserve">Sum fordelt til drift </t>
  </si>
  <si>
    <t>Berlevåg Havn KF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</si>
</sst>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/>
    <xf numFmtId="0" fontId="18" fillId="33" borderId="11" xfId="0" applyFont="1" applyFill="1" applyBorder="1" applyAlignment="1">
      <alignment horizontal="center"/>
    </xf>
    <xf numFmtId="0" fontId="19" fillId="0" borderId="0" xfId="0" applyFont="1"/>
    <xf numFmtId="3" fontId="19" fillId="0" borderId="0" xfId="0" applyNumberFormat="1" applyFont="1"/>
    <xf numFmtId="0" fontId="19" fillId="34" borderId="0" xfId="0" applyFont="1" applyFill="1"/>
    <xf numFmtId="0" fontId="19" fillId="0" borderId="0" xfId="0" applyFont="1" applyFill="1"/>
    <xf numFmtId="3" fontId="0" fillId="0" borderId="0" xfId="0" applyNumberFormat="1" applyAlignment="1">
      <alignment horizontal="center"/>
    </xf>
    <xf numFmtId="3" fontId="14" fillId="0" borderId="0" xfId="0" applyNumberFormat="1" applyFont="1"/>
    <xf numFmtId="3" fontId="0" fillId="35" borderId="0" xfId="0" applyNumberFormat="1" applyFill="1"/>
    <xf numFmtId="3" fontId="0" fillId="0" borderId="0" xfId="0" quotePrefix="1" applyNumberFormat="1"/>
    <xf numFmtId="4" fontId="0" fillId="0" borderId="0" xfId="0" applyNumberFormat="1"/>
    <xf numFmtId="0" fontId="0" fillId="0" borderId="0" xfId="0" applyFill="1" applyBorder="1"/>
    <xf numFmtId="4" fontId="20" fillId="0" borderId="0" xfId="0" applyNumberFormat="1" applyFont="1"/>
    <xf numFmtId="3" fontId="0" fillId="0" borderId="0" xfId="0" applyNumberFormat="1" applyFill="1" applyBorder="1"/>
    <xf numFmtId="4" fontId="18" fillId="33" borderId="10" xfId="0" applyNumberFormat="1" applyFont="1" applyFill="1" applyBorder="1" applyAlignment="1">
      <alignment horizontal="center"/>
    </xf>
    <xf numFmtId="4" fontId="19" fillId="0" borderId="0" xfId="0" applyNumberFormat="1" applyFont="1"/>
    <xf numFmtId="4" fontId="0" fillId="0" borderId="0" xfId="0" applyNumberFormat="1" applyFill="1" applyBorder="1"/>
    <xf numFmtId="0" fontId="21" fillId="34" borderId="0" xfId="0" applyFont="1" applyFill="1"/>
    <xf numFmtId="4" fontId="21" fillId="34" borderId="0" xfId="0" applyNumberFormat="1" applyFont="1" applyFill="1" applyBorder="1"/>
    <xf numFmtId="3" fontId="21" fillId="34" borderId="0" xfId="0" applyNumberFormat="1" applyFont="1" applyFill="1" applyBorder="1"/>
    <xf numFmtId="0" fontId="16" fillId="33" borderId="10" xfId="0" applyFont="1" applyFill="1" applyBorder="1"/>
    <xf numFmtId="1" fontId="18" fillId="33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E13" sqref="E13"/>
    </sheetView>
  </sheetViews>
  <sheetFormatPr baseColWidth="10" defaultRowHeight="15"/>
  <cols>
    <col min="2" max="2" width="25.85546875" bestFit="1" customWidth="1"/>
    <col min="3" max="3" width="13.42578125" style="13" bestFit="1" customWidth="1"/>
    <col min="7" max="7" width="11.42578125" style="15"/>
    <col min="8" max="9" width="12.42578125" style="13" bestFit="1" customWidth="1"/>
    <col min="10" max="10" width="11.42578125" style="13"/>
  </cols>
  <sheetData>
    <row r="1" spans="1:5">
      <c r="B1" s="23" t="s">
        <v>29</v>
      </c>
      <c r="C1" s="17" t="s">
        <v>27</v>
      </c>
      <c r="D1" s="2" t="s">
        <v>30</v>
      </c>
      <c r="E1" s="2" t="s">
        <v>37</v>
      </c>
    </row>
    <row r="2" spans="1:5" ht="15.75" thickBot="1">
      <c r="B2" s="3" t="s">
        <v>28</v>
      </c>
      <c r="C2" s="24">
        <v>2014</v>
      </c>
      <c r="D2" s="4">
        <v>2014</v>
      </c>
      <c r="E2" s="4">
        <v>2014</v>
      </c>
    </row>
    <row r="3" spans="1:5">
      <c r="B3" s="5" t="s">
        <v>40</v>
      </c>
      <c r="C3" s="18">
        <v>572678.80000000005</v>
      </c>
      <c r="D3" s="6">
        <v>567000</v>
      </c>
      <c r="E3" s="6">
        <v>567000</v>
      </c>
    </row>
    <row r="4" spans="1:5">
      <c r="A4" s="1"/>
      <c r="B4" s="20" t="s">
        <v>38</v>
      </c>
      <c r="C4" s="21">
        <f>SUM(C3:C3)</f>
        <v>572678.80000000005</v>
      </c>
      <c r="D4" s="22">
        <f>SUM(D3:D3)</f>
        <v>567000</v>
      </c>
      <c r="E4" s="22">
        <f>SUM(E3:E3)</f>
        <v>567000</v>
      </c>
    </row>
    <row r="5" spans="1:5">
      <c r="B5" s="20" t="s">
        <v>39</v>
      </c>
      <c r="C5" s="21">
        <v>572678.80000000005</v>
      </c>
      <c r="D5" s="22">
        <v>567000</v>
      </c>
      <c r="E5" s="22">
        <v>567000</v>
      </c>
    </row>
    <row r="6" spans="1:5">
      <c r="C6" s="19"/>
      <c r="D6" s="16"/>
      <c r="E6" s="16"/>
    </row>
    <row r="7" spans="1:5">
      <c r="C7" s="19"/>
      <c r="D7" s="14"/>
      <c r="E7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B24" sqref="B24"/>
    </sheetView>
  </sheetViews>
  <sheetFormatPr baseColWidth="10" defaultRowHeight="15"/>
  <cols>
    <col min="1" max="1" width="25.85546875" bestFit="1" customWidth="1"/>
    <col min="2" max="2" width="12" style="1" bestFit="1" customWidth="1"/>
    <col min="3" max="3" width="13.5703125" style="1" bestFit="1" customWidth="1"/>
    <col min="4" max="4" width="11.42578125" style="1"/>
    <col min="6" max="6" width="12" style="1" bestFit="1" customWidth="1"/>
    <col min="7" max="7" width="13.5703125" style="1" bestFit="1" customWidth="1"/>
    <col min="8" max="8" width="11.42578125" style="1"/>
  </cols>
  <sheetData>
    <row r="1" spans="1:8">
      <c r="B1" s="25" t="s">
        <v>34</v>
      </c>
      <c r="C1" s="25"/>
      <c r="D1" s="25"/>
      <c r="F1" s="25" t="s">
        <v>35</v>
      </c>
      <c r="G1" s="25"/>
      <c r="H1" s="25"/>
    </row>
    <row r="2" spans="1:8">
      <c r="B2" s="9" t="s">
        <v>31</v>
      </c>
      <c r="C2" s="9" t="s">
        <v>32</v>
      </c>
      <c r="D2" s="9" t="s">
        <v>33</v>
      </c>
      <c r="F2" s="9" t="s">
        <v>31</v>
      </c>
      <c r="G2" s="9" t="s">
        <v>32</v>
      </c>
      <c r="H2" s="9" t="s">
        <v>33</v>
      </c>
    </row>
    <row r="3" spans="1:8">
      <c r="A3" s="5" t="s">
        <v>0</v>
      </c>
      <c r="B3" s="1">
        <v>1816779.62</v>
      </c>
      <c r="C3" s="1">
        <v>-66429.75</v>
      </c>
      <c r="D3" s="1">
        <f>SUM(B3:C3)</f>
        <v>1750349.87</v>
      </c>
      <c r="F3" s="1">
        <v>1627500</v>
      </c>
      <c r="G3" s="1">
        <v>-62000</v>
      </c>
      <c r="H3" s="1">
        <f>SUM(F3:G3)</f>
        <v>1565500</v>
      </c>
    </row>
    <row r="4" spans="1:8">
      <c r="A4" s="7" t="s">
        <v>1</v>
      </c>
      <c r="B4" s="1">
        <v>8466599.7699999996</v>
      </c>
      <c r="C4" s="1">
        <v>-513467.44</v>
      </c>
      <c r="D4" s="1">
        <f t="shared" ref="D4:D29" si="0">SUM(B4:C4)</f>
        <v>7953132.3299999991</v>
      </c>
      <c r="F4" s="1">
        <v>8901000</v>
      </c>
      <c r="G4" s="1">
        <v>-519000</v>
      </c>
      <c r="H4" s="1">
        <f t="shared" ref="H4:H41" si="1">SUM(F4:G4)</f>
        <v>8382000</v>
      </c>
    </row>
    <row r="5" spans="1:8">
      <c r="A5" s="5" t="s">
        <v>2</v>
      </c>
      <c r="B5" s="1">
        <v>3656120.11</v>
      </c>
      <c r="C5" s="1">
        <v>-173035.45</v>
      </c>
      <c r="D5" s="1">
        <f t="shared" si="0"/>
        <v>3483084.6599999997</v>
      </c>
      <c r="F5" s="1">
        <v>3534000</v>
      </c>
      <c r="G5" s="1">
        <v>-174000</v>
      </c>
      <c r="H5" s="1">
        <f t="shared" si="1"/>
        <v>3360000</v>
      </c>
    </row>
    <row r="6" spans="1:8">
      <c r="A6" s="7" t="s">
        <v>3</v>
      </c>
      <c r="B6" s="1">
        <v>185966.02</v>
      </c>
      <c r="C6" s="1">
        <v>-21119.58</v>
      </c>
      <c r="D6" s="1">
        <f t="shared" si="0"/>
        <v>164846.44</v>
      </c>
      <c r="F6" s="1">
        <v>133000</v>
      </c>
      <c r="G6" s="1">
        <v>-22000</v>
      </c>
      <c r="H6" s="1">
        <f t="shared" si="1"/>
        <v>111000</v>
      </c>
    </row>
    <row r="7" spans="1:8">
      <c r="A7" s="5" t="s">
        <v>4</v>
      </c>
      <c r="B7" s="1">
        <v>0</v>
      </c>
      <c r="C7" s="1">
        <v>0</v>
      </c>
      <c r="D7" s="1">
        <f t="shared" si="0"/>
        <v>0</v>
      </c>
      <c r="H7" s="1">
        <f t="shared" si="1"/>
        <v>0</v>
      </c>
    </row>
    <row r="8" spans="1:8">
      <c r="A8" s="7" t="s">
        <v>5</v>
      </c>
      <c r="B8" s="1">
        <v>15573198.810000001</v>
      </c>
      <c r="C8" s="1">
        <v>-904294.15</v>
      </c>
      <c r="D8" s="1">
        <f t="shared" si="0"/>
        <v>14668904.66</v>
      </c>
      <c r="F8" s="1">
        <v>15513500</v>
      </c>
      <c r="G8" s="1">
        <v>-751000</v>
      </c>
      <c r="H8" s="1">
        <f t="shared" si="1"/>
        <v>14762500</v>
      </c>
    </row>
    <row r="9" spans="1:8">
      <c r="A9" s="5" t="s">
        <v>6</v>
      </c>
      <c r="B9" s="1">
        <v>5755863</v>
      </c>
      <c r="C9" s="1">
        <v>-1773025.67</v>
      </c>
      <c r="D9" s="1">
        <f t="shared" si="0"/>
        <v>3982837.33</v>
      </c>
      <c r="F9" s="1">
        <v>5715500</v>
      </c>
      <c r="G9" s="1">
        <v>-1728000</v>
      </c>
      <c r="H9" s="1">
        <f t="shared" si="1"/>
        <v>3987500</v>
      </c>
    </row>
    <row r="10" spans="1:8">
      <c r="A10" s="7" t="s">
        <v>7</v>
      </c>
      <c r="B10" s="1">
        <v>1139074.3999999999</v>
      </c>
      <c r="C10" s="1">
        <v>-145373.5</v>
      </c>
      <c r="D10" s="1">
        <f t="shared" si="0"/>
        <v>993700.89999999991</v>
      </c>
      <c r="F10" s="1">
        <v>1103500</v>
      </c>
      <c r="G10" s="1">
        <v>-152000</v>
      </c>
      <c r="H10" s="1">
        <f t="shared" si="1"/>
        <v>951500</v>
      </c>
    </row>
    <row r="11" spans="1:8">
      <c r="A11" s="5" t="s">
        <v>8</v>
      </c>
      <c r="B11" s="1">
        <v>809870.52</v>
      </c>
      <c r="C11" s="1">
        <v>254557.6</v>
      </c>
      <c r="D11" s="1">
        <f t="shared" si="0"/>
        <v>1064428.1200000001</v>
      </c>
      <c r="F11" s="1">
        <v>818500</v>
      </c>
      <c r="G11" s="1">
        <v>-251500</v>
      </c>
      <c r="H11" s="1">
        <f t="shared" si="1"/>
        <v>567000</v>
      </c>
    </row>
    <row r="12" spans="1:8">
      <c r="A12" s="7" t="s">
        <v>9</v>
      </c>
      <c r="B12" s="1">
        <v>504870.18</v>
      </c>
      <c r="C12" s="1">
        <v>-21000</v>
      </c>
      <c r="D12" s="1">
        <f t="shared" si="0"/>
        <v>483870.18</v>
      </c>
      <c r="F12" s="1">
        <v>521000</v>
      </c>
      <c r="G12" s="1">
        <v>-21000</v>
      </c>
      <c r="H12" s="1">
        <f t="shared" si="1"/>
        <v>500000</v>
      </c>
    </row>
    <row r="13" spans="1:8">
      <c r="A13" s="5" t="s">
        <v>10</v>
      </c>
      <c r="B13" s="1">
        <v>9289092.4399999995</v>
      </c>
      <c r="C13" s="1">
        <v>-355666.95</v>
      </c>
      <c r="D13" s="1">
        <f t="shared" si="0"/>
        <v>8933425.4900000002</v>
      </c>
      <c r="F13" s="1">
        <v>9985000</v>
      </c>
      <c r="G13" s="1">
        <v>-526000</v>
      </c>
      <c r="H13" s="1">
        <f t="shared" si="1"/>
        <v>9459000</v>
      </c>
    </row>
    <row r="14" spans="1:8">
      <c r="A14" s="7" t="s">
        <v>11</v>
      </c>
      <c r="B14" s="1">
        <v>5902178.1500000004</v>
      </c>
      <c r="C14" s="1">
        <v>-1414291.44</v>
      </c>
      <c r="D14" s="1">
        <f t="shared" si="0"/>
        <v>4487886.7100000009</v>
      </c>
      <c r="F14" s="1">
        <v>5484000</v>
      </c>
      <c r="G14" s="1">
        <v>-1322000</v>
      </c>
      <c r="H14" s="1">
        <f t="shared" si="1"/>
        <v>4162000</v>
      </c>
    </row>
    <row r="15" spans="1:8">
      <c r="A15" s="5" t="s">
        <v>12</v>
      </c>
      <c r="B15" s="1">
        <v>22450739.760000002</v>
      </c>
      <c r="C15" s="1">
        <f>SUM(-3946753.94+94486)</f>
        <v>-3852267.94</v>
      </c>
      <c r="D15" s="1">
        <f t="shared" si="0"/>
        <v>18598471.82</v>
      </c>
      <c r="F15" s="1">
        <v>21524500</v>
      </c>
      <c r="G15" s="1">
        <f>SUM(-3426000+114000)</f>
        <v>-3312000</v>
      </c>
      <c r="H15" s="1">
        <f t="shared" si="1"/>
        <v>18212500</v>
      </c>
    </row>
    <row r="16" spans="1:8">
      <c r="A16" s="7" t="s">
        <v>13</v>
      </c>
      <c r="B16" s="1">
        <f>SUM(1940048.17+126026.74)</f>
        <v>2066074.91</v>
      </c>
      <c r="C16" s="1">
        <f>SUM(-405935.78-29499.51)</f>
        <v>-435435.29000000004</v>
      </c>
      <c r="D16" s="1">
        <f t="shared" si="0"/>
        <v>1630639.6199999999</v>
      </c>
      <c r="F16" s="1">
        <f>SUM(2052000+150000)</f>
        <v>2202000</v>
      </c>
      <c r="G16" s="1">
        <f>SUM(-194000-50000)</f>
        <v>-244000</v>
      </c>
      <c r="H16" s="1">
        <f t="shared" si="1"/>
        <v>1958000</v>
      </c>
    </row>
    <row r="17" spans="1:8">
      <c r="A17" s="8" t="s">
        <v>14</v>
      </c>
      <c r="B17" s="1">
        <v>589153.62</v>
      </c>
      <c r="C17" s="1">
        <v>-322227.94</v>
      </c>
      <c r="D17" s="1">
        <f t="shared" si="0"/>
        <v>266925.68</v>
      </c>
      <c r="F17" s="1">
        <v>447500</v>
      </c>
      <c r="G17" s="1">
        <v>-436000</v>
      </c>
      <c r="H17" s="1">
        <f t="shared" si="1"/>
        <v>11500</v>
      </c>
    </row>
    <row r="18" spans="1:8">
      <c r="A18" s="7" t="s">
        <v>15</v>
      </c>
      <c r="B18" s="1">
        <v>1284134.97</v>
      </c>
      <c r="C18" s="1">
        <v>-228793.16</v>
      </c>
      <c r="D18" s="1">
        <f t="shared" si="0"/>
        <v>1055341.81</v>
      </c>
      <c r="F18" s="1">
        <v>921500</v>
      </c>
      <c r="G18" s="1">
        <v>-131000</v>
      </c>
      <c r="H18" s="1">
        <f t="shared" si="1"/>
        <v>790500</v>
      </c>
    </row>
    <row r="19" spans="1:8">
      <c r="A19" s="8" t="s">
        <v>16</v>
      </c>
      <c r="B19" s="1">
        <v>1253725.6399999999</v>
      </c>
      <c r="C19" s="1">
        <v>-58189.21</v>
      </c>
      <c r="D19" s="1">
        <f t="shared" si="0"/>
        <v>1195536.43</v>
      </c>
      <c r="F19" s="1">
        <v>1247500</v>
      </c>
      <c r="G19" s="1">
        <v>-100000</v>
      </c>
      <c r="H19" s="1">
        <f t="shared" si="1"/>
        <v>1147500</v>
      </c>
    </row>
    <row r="20" spans="1:8">
      <c r="A20" s="7" t="s">
        <v>17</v>
      </c>
      <c r="B20" s="1">
        <v>2984936.64</v>
      </c>
      <c r="C20" s="1">
        <v>-7775677.1799999997</v>
      </c>
      <c r="D20" s="1">
        <f t="shared" si="0"/>
        <v>-4790740.5399999991</v>
      </c>
      <c r="F20" s="1">
        <v>2964500</v>
      </c>
      <c r="G20" s="1">
        <v>-7588500</v>
      </c>
      <c r="H20" s="1">
        <f t="shared" si="1"/>
        <v>-4624000</v>
      </c>
    </row>
    <row r="21" spans="1:8">
      <c r="A21" s="8" t="s">
        <v>18</v>
      </c>
      <c r="B21" s="1">
        <v>9931630.4299999997</v>
      </c>
      <c r="C21" s="1">
        <v>-2358838.16</v>
      </c>
      <c r="D21" s="1">
        <f t="shared" si="0"/>
        <v>7572792.2699999996</v>
      </c>
      <c r="F21" s="1">
        <v>9355500</v>
      </c>
      <c r="G21" s="1">
        <v>-1902000</v>
      </c>
      <c r="H21" s="1">
        <f t="shared" si="1"/>
        <v>7453500</v>
      </c>
    </row>
    <row r="22" spans="1:8">
      <c r="A22" s="7" t="s">
        <v>19</v>
      </c>
      <c r="B22" s="1">
        <v>2795869.58</v>
      </c>
      <c r="C22" s="1">
        <v>-664853.89</v>
      </c>
      <c r="D22" s="1">
        <f t="shared" si="0"/>
        <v>2131015.69</v>
      </c>
      <c r="F22" s="1">
        <v>2622500</v>
      </c>
      <c r="G22" s="1">
        <v>-586500</v>
      </c>
      <c r="H22" s="1">
        <f t="shared" si="1"/>
        <v>2036000</v>
      </c>
    </row>
    <row r="23" spans="1:8">
      <c r="A23" s="8" t="s">
        <v>20</v>
      </c>
      <c r="B23" s="1">
        <v>3031416.5</v>
      </c>
      <c r="C23" s="1">
        <v>-135505.91</v>
      </c>
      <c r="D23" s="1">
        <f t="shared" si="0"/>
        <v>2895910.59</v>
      </c>
      <c r="F23" s="1">
        <v>3090000</v>
      </c>
      <c r="G23" s="1">
        <v>-106000</v>
      </c>
      <c r="H23" s="1">
        <f t="shared" si="1"/>
        <v>2984000</v>
      </c>
    </row>
    <row r="24" spans="1:8">
      <c r="A24" s="7" t="s">
        <v>21</v>
      </c>
      <c r="B24" s="1">
        <v>229632.61</v>
      </c>
      <c r="C24" s="10">
        <v>-1541574</v>
      </c>
      <c r="D24" s="1">
        <f t="shared" si="0"/>
        <v>-1311941.3900000001</v>
      </c>
      <c r="F24" s="1">
        <v>140000</v>
      </c>
      <c r="G24" s="1">
        <v>-1166000</v>
      </c>
      <c r="H24" s="1">
        <f t="shared" si="1"/>
        <v>-1026000</v>
      </c>
    </row>
    <row r="25" spans="1:8">
      <c r="A25" s="8" t="s">
        <v>22</v>
      </c>
      <c r="B25" s="1">
        <f>SUM(2378810.57+217500)</f>
        <v>2596310.5699999998</v>
      </c>
      <c r="C25" s="10">
        <f>SUM(-3900148.84-285551.19)</f>
        <v>-4185700.03</v>
      </c>
      <c r="D25" s="1">
        <f t="shared" si="0"/>
        <v>-1589389.46</v>
      </c>
      <c r="F25" s="1">
        <v>2386000</v>
      </c>
      <c r="G25" s="1">
        <v>-3893000</v>
      </c>
      <c r="H25" s="1">
        <f t="shared" si="1"/>
        <v>-1507000</v>
      </c>
    </row>
    <row r="26" spans="1:8">
      <c r="A26" s="7" t="s">
        <v>23</v>
      </c>
      <c r="B26" s="1">
        <v>832117.13</v>
      </c>
      <c r="C26" s="1">
        <v>-18128.36</v>
      </c>
      <c r="D26" s="1">
        <f t="shared" si="0"/>
        <v>813988.77</v>
      </c>
      <c r="F26" s="1">
        <v>766000</v>
      </c>
      <c r="G26" s="1">
        <v>-15000</v>
      </c>
      <c r="H26" s="1">
        <f t="shared" si="1"/>
        <v>751000</v>
      </c>
    </row>
    <row r="27" spans="1:8">
      <c r="A27" s="8" t="s">
        <v>24</v>
      </c>
      <c r="B27" s="1">
        <v>378040.96</v>
      </c>
      <c r="C27" s="1">
        <v>-91496.51</v>
      </c>
      <c r="D27" s="1">
        <f t="shared" si="0"/>
        <v>286544.45</v>
      </c>
      <c r="F27" s="1">
        <v>277500</v>
      </c>
      <c r="G27" s="1">
        <v>-87500</v>
      </c>
      <c r="H27" s="1">
        <f t="shared" si="1"/>
        <v>190000</v>
      </c>
    </row>
    <row r="28" spans="1:8">
      <c r="A28" s="7" t="s">
        <v>25</v>
      </c>
      <c r="B28" s="1">
        <f>SUM(3808011.05+1000000)</f>
        <v>4808011.05</v>
      </c>
      <c r="C28" s="1">
        <v>-807037.38</v>
      </c>
      <c r="D28" s="1">
        <f t="shared" si="0"/>
        <v>4000973.67</v>
      </c>
      <c r="F28" s="1">
        <v>3571500</v>
      </c>
      <c r="G28" s="1">
        <v>-544000</v>
      </c>
      <c r="H28" s="1">
        <f t="shared" si="1"/>
        <v>3027500</v>
      </c>
    </row>
    <row r="29" spans="1:8">
      <c r="A29" s="8" t="s">
        <v>26</v>
      </c>
      <c r="B29" s="1">
        <v>1159604.98</v>
      </c>
      <c r="C29" s="1">
        <v>-194830.82</v>
      </c>
      <c r="D29" s="1">
        <f t="shared" si="0"/>
        <v>964774.15999999992</v>
      </c>
      <c r="F29" s="1">
        <v>1043500</v>
      </c>
      <c r="G29" s="1">
        <v>0</v>
      </c>
      <c r="H29" s="1">
        <f t="shared" si="1"/>
        <v>1043500</v>
      </c>
    </row>
    <row r="30" spans="1:8">
      <c r="A30" s="8"/>
      <c r="D30" s="1">
        <v>-205767.25</v>
      </c>
    </row>
    <row r="31" spans="1:8">
      <c r="A31" s="8"/>
      <c r="D31" s="1">
        <v>-1380.22</v>
      </c>
    </row>
    <row r="32" spans="1:8">
      <c r="A32" s="8"/>
      <c r="D32" s="1">
        <v>-173575.5</v>
      </c>
    </row>
    <row r="33" spans="1:8">
      <c r="A33" s="8"/>
      <c r="D33" s="1">
        <v>-2500000</v>
      </c>
    </row>
    <row r="34" spans="1:8">
      <c r="A34" s="8"/>
      <c r="D34" s="1">
        <v>-852011.6</v>
      </c>
    </row>
    <row r="35" spans="1:8">
      <c r="C35" s="12" t="s">
        <v>36</v>
      </c>
      <c r="D35" s="11">
        <f>SUM(D3:D34)</f>
        <v>77954575.690000027</v>
      </c>
      <c r="H35" s="1">
        <f t="shared" si="1"/>
        <v>0</v>
      </c>
    </row>
    <row r="36" spans="1:8">
      <c r="D36" s="11">
        <v>-78540709.459999993</v>
      </c>
      <c r="H36" s="1">
        <f t="shared" si="1"/>
        <v>0</v>
      </c>
    </row>
    <row r="37" spans="1:8">
      <c r="D37" s="1">
        <f>SUM(D35:D36)</f>
        <v>-586133.76999996603</v>
      </c>
      <c r="H37" s="1">
        <f t="shared" si="1"/>
        <v>0</v>
      </c>
    </row>
    <row r="38" spans="1:8">
      <c r="H38" s="1">
        <f t="shared" si="1"/>
        <v>0</v>
      </c>
    </row>
    <row r="39" spans="1:8">
      <c r="H39" s="1">
        <f t="shared" si="1"/>
        <v>0</v>
      </c>
    </row>
    <row r="40" spans="1:8">
      <c r="H40" s="1">
        <f t="shared" si="1"/>
        <v>0</v>
      </c>
    </row>
    <row r="41" spans="1:8">
      <c r="H41" s="1">
        <f t="shared" si="1"/>
        <v>0</v>
      </c>
    </row>
  </sheetData>
  <mergeCells count="2">
    <mergeCell ref="B1:D1"/>
    <mergeCell ref="F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SKJEMA 1B</vt:lpstr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Richardsen</dc:creator>
  <cp:lastModifiedBy>seb</cp:lastModifiedBy>
  <cp:lastPrinted>2015-03-13T12:35:24Z</cp:lastPrinted>
  <dcterms:created xsi:type="dcterms:W3CDTF">2011-10-10T17:19:17Z</dcterms:created>
  <dcterms:modified xsi:type="dcterms:W3CDTF">2015-11-30T12:34:00Z</dcterms:modified>
</cp:coreProperties>
</file>