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akspapirer til publisering\Kommunestyret 2018\131218\Budsjett meninghetsrådet\"/>
    </mc:Choice>
  </mc:AlternateContent>
  <bookViews>
    <workbookView xWindow="600" yWindow="795" windowWidth="24375" windowHeight="11925"/>
  </bookViews>
  <sheets>
    <sheet name="Data" sheetId="1" r:id="rId1"/>
    <sheet name="Lønn" sheetId="2" r:id="rId2"/>
  </sheets>
  <calcPr calcId="162913"/>
</workbook>
</file>

<file path=xl/calcChain.xml><?xml version="1.0" encoding="utf-8"?>
<calcChain xmlns="http://schemas.openxmlformats.org/spreadsheetml/2006/main">
  <c r="G102" i="1" l="1"/>
  <c r="F102" i="1"/>
  <c r="E102" i="1"/>
  <c r="D102" i="1"/>
  <c r="G117" i="1" l="1"/>
  <c r="G127" i="1" s="1"/>
  <c r="G112" i="1"/>
  <c r="G126" i="1" s="1"/>
  <c r="G125" i="1"/>
  <c r="G92" i="1"/>
  <c r="G124" i="1" s="1"/>
  <c r="G84" i="1"/>
  <c r="G123" i="1" s="1"/>
  <c r="G58" i="1"/>
  <c r="G122" i="1" s="1"/>
  <c r="G49" i="1"/>
  <c r="G121" i="1" s="1"/>
  <c r="G26" i="1"/>
  <c r="G120" i="1" s="1"/>
  <c r="F117" i="1"/>
  <c r="F127" i="1" s="1"/>
  <c r="F112" i="1"/>
  <c r="F126" i="1" s="1"/>
  <c r="F125" i="1"/>
  <c r="F92" i="1"/>
  <c r="F124" i="1" s="1"/>
  <c r="F84" i="1"/>
  <c r="F123" i="1" s="1"/>
  <c r="F58" i="1"/>
  <c r="F122" i="1" s="1"/>
  <c r="F49" i="1"/>
  <c r="F121" i="1" s="1"/>
  <c r="F26" i="1"/>
  <c r="F120" i="1" s="1"/>
  <c r="E117" i="1"/>
  <c r="E127" i="1" s="1"/>
  <c r="E112" i="1"/>
  <c r="E126" i="1" s="1"/>
  <c r="E125" i="1"/>
  <c r="E92" i="1"/>
  <c r="E124" i="1" s="1"/>
  <c r="E84" i="1"/>
  <c r="E123" i="1" s="1"/>
  <c r="E58" i="1"/>
  <c r="E122" i="1" s="1"/>
  <c r="E49" i="1"/>
  <c r="E121" i="1" s="1"/>
  <c r="E26" i="1"/>
  <c r="E120" i="1" s="1"/>
  <c r="D117" i="1"/>
  <c r="D127" i="1" s="1"/>
  <c r="D112" i="1"/>
  <c r="D126" i="1" s="1"/>
  <c r="D125" i="1"/>
  <c r="D92" i="1"/>
  <c r="D124" i="1" s="1"/>
  <c r="D84" i="1"/>
  <c r="D123" i="1" s="1"/>
  <c r="D58" i="1"/>
  <c r="D122" i="1" s="1"/>
  <c r="D49" i="1"/>
  <c r="D121" i="1" s="1"/>
  <c r="D26" i="1"/>
  <c r="D120" i="1" s="1"/>
  <c r="D129" i="1" l="1"/>
  <c r="D133" i="1" s="1"/>
  <c r="D26" i="2"/>
  <c r="C25" i="2"/>
  <c r="E22" i="2"/>
  <c r="F22" i="2"/>
  <c r="G22" i="2"/>
  <c r="C22" i="2"/>
  <c r="C24" i="2"/>
  <c r="C23" i="2"/>
  <c r="O6" i="2"/>
  <c r="Q6" i="2" s="1"/>
  <c r="O7" i="2"/>
  <c r="Q7" i="2" s="1"/>
  <c r="N10" i="2"/>
  <c r="O5" i="2" s="1"/>
  <c r="G24" i="2"/>
  <c r="F24" i="2"/>
  <c r="E24" i="2"/>
  <c r="G23" i="2"/>
  <c r="F23" i="2"/>
  <c r="E23" i="2"/>
  <c r="E129" i="1" l="1"/>
  <c r="E133" i="1" s="1"/>
  <c r="G25" i="2"/>
  <c r="G26" i="2" s="1"/>
  <c r="E25" i="2"/>
  <c r="E26" i="2" s="1"/>
  <c r="Q5" i="2"/>
  <c r="Q9" i="2" s="1"/>
  <c r="O10" i="2"/>
  <c r="C26" i="2"/>
  <c r="J22" i="2" s="1"/>
  <c r="F129" i="1" l="1"/>
  <c r="F133" i="1" s="1"/>
  <c r="G129" i="1"/>
  <c r="G133" i="1" s="1"/>
  <c r="F25" i="2"/>
  <c r="F26" i="2" s="1"/>
  <c r="J25" i="2"/>
  <c r="J24" i="2"/>
  <c r="J23" i="2"/>
  <c r="C30" i="2"/>
  <c r="D30" i="2"/>
  <c r="I27" i="2" l="1"/>
  <c r="D31" i="2"/>
  <c r="C31" i="2"/>
  <c r="C32" i="2"/>
  <c r="D32" i="2"/>
  <c r="D33" i="2"/>
  <c r="C33" i="2"/>
  <c r="C117" i="1"/>
  <c r="C112" i="1"/>
  <c r="C58" i="1"/>
  <c r="C49" i="1"/>
  <c r="C26" i="1"/>
  <c r="C35" i="2" l="1"/>
  <c r="D35" i="2"/>
  <c r="C122" i="1"/>
  <c r="C127" i="1"/>
  <c r="C126" i="1"/>
  <c r="C102" i="1"/>
  <c r="C125" i="1" s="1"/>
  <c r="C92" i="1"/>
  <c r="C124" i="1" s="1"/>
  <c r="C84" i="1"/>
  <c r="C123" i="1" s="1"/>
  <c r="C121" i="1"/>
  <c r="C120" i="1"/>
  <c r="F4" i="2"/>
  <c r="F13" i="2" l="1"/>
  <c r="C129" i="1"/>
  <c r="G3" i="2" l="1"/>
  <c r="H3" i="2" s="1"/>
  <c r="G7" i="2"/>
  <c r="H7" i="2" s="1"/>
  <c r="G11" i="2"/>
  <c r="H11" i="2" s="1"/>
  <c r="G9" i="2"/>
  <c r="H9" i="2" s="1"/>
  <c r="G10" i="2"/>
  <c r="H10" i="2" s="1"/>
  <c r="G8" i="2"/>
  <c r="H8" i="2" s="1"/>
  <c r="G2" i="2"/>
  <c r="G5" i="2"/>
  <c r="H5" i="2" s="1"/>
  <c r="G6" i="2"/>
  <c r="H6" i="2" s="1"/>
  <c r="G4" i="2"/>
  <c r="H4" i="2" s="1"/>
  <c r="H2" i="2" l="1"/>
  <c r="H13" i="2" s="1"/>
  <c r="G13" i="2"/>
</calcChain>
</file>

<file path=xl/sharedStrings.xml><?xml version="1.0" encoding="utf-8"?>
<sst xmlns="http://schemas.openxmlformats.org/spreadsheetml/2006/main" count="303" uniqueCount="113">
  <si>
    <t>XGL</t>
  </si>
  <si>
    <t>101000 - Fast lønn</t>
  </si>
  <si>
    <t>041 - Kirkelig Administrasjon</t>
  </si>
  <si>
    <t>108010 - Møtegodtgjørelse folkevalgte</t>
  </si>
  <si>
    <t>109020 - Arb.givers andel KLP</t>
  </si>
  <si>
    <t>110000 - Kontormateriell og -rekvisita</t>
  </si>
  <si>
    <t>111051 - Bevertning (sokn)</t>
  </si>
  <si>
    <t>111060 - Aktivitetsrelatert underv.matr (sokn)</t>
  </si>
  <si>
    <t>112000 - Diverse forbruksmateriell</t>
  </si>
  <si>
    <t>112034 - Gaver og blomster ansatte</t>
  </si>
  <si>
    <t>112047 - Kopiering</t>
  </si>
  <si>
    <t>113000 - Post, bank, telefon</t>
  </si>
  <si>
    <t>113010 - Telefon</t>
  </si>
  <si>
    <t>113030 - Porto</t>
  </si>
  <si>
    <t>114000 - Annonser</t>
  </si>
  <si>
    <t>115010 - Kursavgifter og oppholdsutgifter</t>
  </si>
  <si>
    <t>116000 - Kjøre- og diettgodtgjørelse</t>
  </si>
  <si>
    <t>117000 - Reiseutgifter (ikke opplysningspliktig)</t>
  </si>
  <si>
    <t>118500 - Forsikringspremier</t>
  </si>
  <si>
    <t>118510 - Ansvarsforsikring</t>
  </si>
  <si>
    <t>119520 - Kontingenter</t>
  </si>
  <si>
    <t>119530 - Lisenser/brukerstøtteavtaler</t>
  </si>
  <si>
    <t>127000 - Konsulenthonorar</t>
  </si>
  <si>
    <t>127060 - Regnskapstjenester</t>
  </si>
  <si>
    <t>133050 - Kjøp fra kommuner</t>
  </si>
  <si>
    <t>142900 - Merverdiavgift som gir rett til mva.kompensasjon</t>
  </si>
  <si>
    <t>172900 - Kompensasjon mva påløpt i driftsregnskapet</t>
  </si>
  <si>
    <t>183000 - Tilskudd fra kommunen (sokn)</t>
  </si>
  <si>
    <t>194000 - Bruk av disposisjonsfond</t>
  </si>
  <si>
    <t>042 - Kirker</t>
  </si>
  <si>
    <t>112004 - Renholdsartikler og vaskemidler</t>
  </si>
  <si>
    <t>118000 - Strøm</t>
  </si>
  <si>
    <t>119500 - Kommunale avgifter</t>
  </si>
  <si>
    <t>043 - Gravplasser</t>
  </si>
  <si>
    <t>123000 - Tjenester vedr. vedlikehold bygninger/anlegg</t>
  </si>
  <si>
    <t>124000 - Serviceavtaler teknisk utstyr/anlegg</t>
  </si>
  <si>
    <t>124090 - Rep. og vedlikehold div. inventar og utstyr</t>
  </si>
  <si>
    <t>125000 - Materialer vedr. vedlikehold bygninger/anlegg</t>
  </si>
  <si>
    <t>145000 - Tilskudd/gaver til menighetsråd (sokn)</t>
  </si>
  <si>
    <t>163000 - Husleieinntekt</t>
  </si>
  <si>
    <t>186000 - Offer/innsamlet til egen virksomhet (sokn)</t>
  </si>
  <si>
    <t>186500 - Offer/innsamlet til annen virksomhet, ekst.offer (sokn)</t>
  </si>
  <si>
    <t>112008 - Arbeidsklær og verneutstyr</t>
  </si>
  <si>
    <t>112048 - Levering av avfall</t>
  </si>
  <si>
    <t>117020 - Drivstoff og olje biler og transportmidler</t>
  </si>
  <si>
    <t>117030 - Rep. og vedlikehold transportmidler</t>
  </si>
  <si>
    <t>122000 - Leie av driftsmidler</t>
  </si>
  <si>
    <t>044 - Annen kirkelig virksomhet</t>
  </si>
  <si>
    <t>154000 - Avsetn. til disposisjonsfond</t>
  </si>
  <si>
    <t>161000 - Betaling fra deltakere (sokn)</t>
  </si>
  <si>
    <t>187000 - Tilskudd/gaver fra andre (sokn)</t>
  </si>
  <si>
    <t>089 - Finansieringstransaksjoner</t>
  </si>
  <si>
    <t>190000 - Renteinntekter</t>
  </si>
  <si>
    <t>1100 - Administrasjon</t>
  </si>
  <si>
    <t>Ansvar 1200 - Kirka</t>
  </si>
  <si>
    <t>Ansvar 1210 - Kongsfjord Kapell</t>
  </si>
  <si>
    <t>Ansvar 1300 - Kirkegårder</t>
  </si>
  <si>
    <t>Ansvar 1310 - Kirkegård Kongfjord</t>
  </si>
  <si>
    <t>Ansvar 1400 - Andre kirkelige formål</t>
  </si>
  <si>
    <t>Ansvar 1402 - Konfirmanter</t>
  </si>
  <si>
    <t>Ansvar 1900 - Finanstransaksjoner</t>
  </si>
  <si>
    <t>1200 - Kirke</t>
  </si>
  <si>
    <t>1210 - Kongfjord kapell</t>
  </si>
  <si>
    <t>1300 - Kirkegårder</t>
  </si>
  <si>
    <t>1310 - Kirkegård Kongfjord</t>
  </si>
  <si>
    <t>1400 - Andre kirkelige formål</t>
  </si>
  <si>
    <t>1402 - Konfirmanter</t>
  </si>
  <si>
    <t>1900 - Finanstransaksjoner</t>
  </si>
  <si>
    <t>Sum</t>
  </si>
  <si>
    <t>Summering - kontroll</t>
  </si>
  <si>
    <t>Budsjett 2017</t>
  </si>
  <si>
    <t>Lønnsark</t>
  </si>
  <si>
    <t>Adm</t>
  </si>
  <si>
    <t>Jan Einar Straumsnes</t>
  </si>
  <si>
    <t>Årslønn</t>
  </si>
  <si>
    <t>Stilling</t>
  </si>
  <si>
    <t>Årslønn inl FP</t>
  </si>
  <si>
    <t>Kirka</t>
  </si>
  <si>
    <t>Kim Are Amundsen</t>
  </si>
  <si>
    <t>Terje Blickfeldt</t>
  </si>
  <si>
    <t>Krikegårder</t>
  </si>
  <si>
    <t>Tillegg lør/søn</t>
  </si>
  <si>
    <t>Lør/søn-tillegg</t>
  </si>
  <si>
    <t>Barneklubb</t>
  </si>
  <si>
    <t>Elin og Beate</t>
  </si>
  <si>
    <t>Andel</t>
  </si>
  <si>
    <t>KLP</t>
  </si>
  <si>
    <t>Budsjett 2019</t>
  </si>
  <si>
    <t>Budsjett 2020</t>
  </si>
  <si>
    <t>Budsjett 2021</t>
  </si>
  <si>
    <t>Tiltak 1: Lønn, pensjon</t>
  </si>
  <si>
    <t>163000 Husleieinntekt</t>
  </si>
  <si>
    <t>043 -</t>
  </si>
  <si>
    <t>Lønn</t>
  </si>
  <si>
    <t>117050 - Transport/drift av egne og leide transp. Midler</t>
  </si>
  <si>
    <t>043-</t>
  </si>
  <si>
    <t>Tiltak 2: Generell prisjustering</t>
  </si>
  <si>
    <t>Sum:</t>
  </si>
  <si>
    <t>Budsjett 2022</t>
  </si>
  <si>
    <t>044 -</t>
  </si>
  <si>
    <t>102000 - Vikarlønn</t>
  </si>
  <si>
    <t>042 -</t>
  </si>
  <si>
    <t>Trosopplæringsmidler fra bispedømmet</t>
  </si>
  <si>
    <t>163050 - Festeavgift</t>
  </si>
  <si>
    <t>Tiltak 3: Reduserte inntekter</t>
  </si>
  <si>
    <t>Trosopplærer</t>
  </si>
  <si>
    <t>Kantor/organist og kirketjener</t>
  </si>
  <si>
    <t>112049 - Levering av avfall</t>
  </si>
  <si>
    <t>Tidligere mottatte trosopplæringsmidler</t>
  </si>
  <si>
    <t>Trosopplæringsmidler</t>
  </si>
  <si>
    <t>Fjernet</t>
  </si>
  <si>
    <t>Veldig lav sum</t>
  </si>
  <si>
    <t>Forslag til rammetilskudd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</si>
</sst>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DC143C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D3D3D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 style="thin">
        <color rgb="FF000000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rgb="FF000000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indexed="64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indexed="6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rgb="FF000000"/>
      </bottom>
      <diagonal/>
    </border>
    <border>
      <left style="thin">
        <color theme="4" tint="0.59999389629810485"/>
      </left>
      <right/>
      <top style="thin">
        <color rgb="FF000000"/>
      </top>
      <bottom style="thin">
        <color theme="4" tint="0.59999389629810485"/>
      </bottom>
      <diagonal/>
    </border>
  </borders>
  <cellStyleXfs count="1">
    <xf numFmtId="0" fontId="0" fillId="0" borderId="0"/>
  </cellStyleXfs>
  <cellXfs count="61"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/>
    <xf numFmtId="4" fontId="0" fillId="0" borderId="0" xfId="0" applyNumberFormat="1" applyFont="1"/>
    <xf numFmtId="0" fontId="1" fillId="3" borderId="0" xfId="0" applyFont="1" applyFill="1"/>
    <xf numFmtId="4" fontId="1" fillId="3" borderId="0" xfId="0" applyNumberFormat="1" applyFont="1" applyFill="1"/>
    <xf numFmtId="0" fontId="2" fillId="0" borderId="0" xfId="0" applyFont="1"/>
    <xf numFmtId="0" fontId="0" fillId="0" borderId="0" xfId="0" applyFont="1" applyFill="1" applyBorder="1"/>
    <xf numFmtId="4" fontId="0" fillId="0" borderId="0" xfId="0" applyNumberFormat="1" applyFont="1" applyFill="1"/>
    <xf numFmtId="0" fontId="0" fillId="0" borderId="0" xfId="0" applyFont="1" applyFill="1"/>
    <xf numFmtId="4" fontId="1" fillId="3" borderId="3" xfId="0" applyNumberFormat="1" applyFont="1" applyFill="1" applyBorder="1"/>
    <xf numFmtId="4" fontId="1" fillId="0" borderId="0" xfId="0" applyNumberFormat="1" applyFont="1"/>
    <xf numFmtId="0" fontId="1" fillId="0" borderId="0" xfId="0" applyFont="1"/>
    <xf numFmtId="0" fontId="1" fillId="2" borderId="1" xfId="0" applyFont="1" applyFill="1" applyBorder="1"/>
    <xf numFmtId="4" fontId="1" fillId="4" borderId="3" xfId="0" applyNumberFormat="1" applyFont="1" applyFill="1" applyBorder="1"/>
    <xf numFmtId="0" fontId="1" fillId="2" borderId="2" xfId="0" applyFont="1" applyFill="1" applyBorder="1"/>
    <xf numFmtId="4" fontId="3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0" fillId="5" borderId="0" xfId="0" applyFont="1" applyFill="1"/>
    <xf numFmtId="0" fontId="1" fillId="5" borderId="0" xfId="0" applyFont="1" applyFill="1"/>
    <xf numFmtId="4" fontId="0" fillId="0" borderId="0" xfId="0" applyNumberFormat="1"/>
    <xf numFmtId="4" fontId="2" fillId="0" borderId="0" xfId="0" applyNumberFormat="1" applyFont="1"/>
    <xf numFmtId="4" fontId="1" fillId="5" borderId="0" xfId="0" applyNumberFormat="1" applyFont="1" applyFill="1"/>
    <xf numFmtId="4" fontId="4" fillId="0" borderId="0" xfId="0" applyNumberFormat="1" applyFont="1" applyFill="1"/>
    <xf numFmtId="4" fontId="2" fillId="0" borderId="0" xfId="0" applyNumberFormat="1" applyFont="1" applyFill="1"/>
    <xf numFmtId="4" fontId="4" fillId="0" borderId="0" xfId="0" applyNumberFormat="1" applyFont="1"/>
    <xf numFmtId="0" fontId="1" fillId="0" borderId="0" xfId="0" applyFont="1" applyFill="1" applyBorder="1"/>
    <xf numFmtId="4" fontId="1" fillId="4" borderId="4" xfId="0" applyNumberFormat="1" applyFont="1" applyFill="1" applyBorder="1"/>
    <xf numFmtId="4" fontId="1" fillId="3" borderId="4" xfId="0" applyNumberFormat="1" applyFont="1" applyFill="1" applyBorder="1"/>
    <xf numFmtId="0" fontId="0" fillId="0" borderId="0" xfId="0" applyFont="1" applyBorder="1"/>
    <xf numFmtId="4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0" fontId="1" fillId="0" borderId="0" xfId="0" applyFont="1" applyFill="1"/>
    <xf numFmtId="4" fontId="5" fillId="0" borderId="0" xfId="0" applyNumberFormat="1" applyFont="1"/>
    <xf numFmtId="0" fontId="2" fillId="6" borderId="0" xfId="0" applyFont="1" applyFill="1"/>
    <xf numFmtId="0" fontId="0" fillId="6" borderId="0" xfId="0" applyFont="1" applyFill="1"/>
    <xf numFmtId="4" fontId="0" fillId="6" borderId="0" xfId="0" applyNumberFormat="1" applyFont="1" applyFill="1"/>
    <xf numFmtId="3" fontId="0" fillId="0" borderId="0" xfId="0" applyNumberFormat="1" applyFont="1"/>
    <xf numFmtId="0" fontId="1" fillId="7" borderId="0" xfId="0" applyFont="1" applyFill="1"/>
    <xf numFmtId="3" fontId="0" fillId="7" borderId="0" xfId="0" applyNumberFormat="1" applyFont="1" applyFill="1"/>
    <xf numFmtId="4" fontId="3" fillId="0" borderId="2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0" fontId="0" fillId="0" borderId="7" xfId="0" applyFont="1" applyBorder="1"/>
    <xf numFmtId="0" fontId="2" fillId="8" borderId="5" xfId="0" applyFont="1" applyFill="1" applyBorder="1"/>
    <xf numFmtId="0" fontId="2" fillId="8" borderId="6" xfId="0" applyFont="1" applyFill="1" applyBorder="1"/>
    <xf numFmtId="4" fontId="1" fillId="0" borderId="13" xfId="0" applyNumberFormat="1" applyFont="1" applyBorder="1"/>
    <xf numFmtId="0" fontId="2" fillId="8" borderId="10" xfId="0" applyFont="1" applyFill="1" applyBorder="1"/>
    <xf numFmtId="0" fontId="2" fillId="8" borderId="9" xfId="0" applyFont="1" applyFill="1" applyBorder="1"/>
    <xf numFmtId="0" fontId="2" fillId="8" borderId="7" xfId="0" applyFont="1" applyFill="1" applyBorder="1"/>
    <xf numFmtId="4" fontId="2" fillId="8" borderId="11" xfId="0" applyNumberFormat="1" applyFont="1" applyFill="1" applyBorder="1"/>
    <xf numFmtId="4" fontId="2" fillId="8" borderId="9" xfId="0" applyNumberFormat="1" applyFont="1" applyFill="1" applyBorder="1"/>
    <xf numFmtId="0" fontId="2" fillId="8" borderId="0" xfId="0" applyFont="1" applyFill="1" applyBorder="1"/>
    <xf numFmtId="4" fontId="1" fillId="0" borderId="0" xfId="0" applyNumberFormat="1" applyFont="1" applyBorder="1"/>
    <xf numFmtId="0" fontId="2" fillId="8" borderId="8" xfId="0" applyFont="1" applyFill="1" applyBorder="1"/>
    <xf numFmtId="0" fontId="2" fillId="8" borderId="12" xfId="0" applyFont="1" applyFill="1" applyBorder="1"/>
    <xf numFmtId="0" fontId="0" fillId="0" borderId="13" xfId="0" applyFont="1" applyBorder="1"/>
    <xf numFmtId="0" fontId="2" fillId="8" borderId="15" xfId="0" applyFont="1" applyFill="1" applyBorder="1"/>
    <xf numFmtId="4" fontId="2" fillId="8" borderId="14" xfId="0" applyNumberFormat="1" applyFont="1" applyFill="1" applyBorder="1"/>
    <xf numFmtId="4" fontId="2" fillId="8" borderId="5" xfId="0" applyNumberFormat="1" applyFont="1" applyFill="1" applyBorder="1"/>
    <xf numFmtId="0" fontId="2" fillId="0" borderId="0" xfId="0" applyFont="1" applyFill="1" applyBorder="1"/>
    <xf numFmtId="0" fontId="2" fillId="8" borderId="1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workbookViewId="0">
      <pane xSplit="3" ySplit="1" topLeftCell="D20" activePane="bottomRight" state="frozen"/>
      <selection pane="topRight" activeCell="D1" sqref="D1"/>
      <selection pane="bottomLeft" activeCell="A2" sqref="A2"/>
      <selection pane="bottomRight" activeCell="H26" sqref="H26"/>
    </sheetView>
  </sheetViews>
  <sheetFormatPr baseColWidth="10" defaultColWidth="9.125" defaultRowHeight="15"/>
  <cols>
    <col min="1" max="1" width="67.25" customWidth="1"/>
    <col min="2" max="2" width="4.875" customWidth="1"/>
    <col min="3" max="3" width="12.875" style="3" hidden="1" customWidth="1"/>
    <col min="4" max="7" width="12.875" style="3" bestFit="1" customWidth="1"/>
    <col min="8" max="10" width="9.125" style="3"/>
  </cols>
  <sheetData>
    <row r="1" spans="1:10" s="12" customFormat="1">
      <c r="A1" s="13" t="s">
        <v>53</v>
      </c>
      <c r="B1" s="13" t="s">
        <v>0</v>
      </c>
      <c r="C1" s="27" t="s">
        <v>70</v>
      </c>
      <c r="D1" s="27" t="s">
        <v>87</v>
      </c>
      <c r="E1" s="27" t="s">
        <v>88</v>
      </c>
      <c r="F1" s="27" t="s">
        <v>89</v>
      </c>
      <c r="G1" s="27" t="s">
        <v>98</v>
      </c>
      <c r="I1" s="11"/>
      <c r="J1" s="11"/>
    </row>
    <row r="2" spans="1:10">
      <c r="A2" t="s">
        <v>1</v>
      </c>
      <c r="B2" t="s">
        <v>2</v>
      </c>
      <c r="C2" s="3">
        <v>360381</v>
      </c>
      <c r="D2" s="3">
        <v>392000</v>
      </c>
      <c r="E2" s="3">
        <v>392000</v>
      </c>
      <c r="F2" s="3">
        <v>392000</v>
      </c>
      <c r="G2" s="3">
        <v>392000</v>
      </c>
      <c r="H2" s="20"/>
    </row>
    <row r="3" spans="1:10">
      <c r="A3" t="s">
        <v>3</v>
      </c>
      <c r="B3" t="s">
        <v>2</v>
      </c>
      <c r="C3" s="3">
        <v>10000</v>
      </c>
      <c r="D3" s="3">
        <v>10000</v>
      </c>
      <c r="E3" s="3">
        <v>10000</v>
      </c>
      <c r="F3" s="3">
        <v>10000</v>
      </c>
      <c r="G3" s="3">
        <v>10000</v>
      </c>
    </row>
    <row r="4" spans="1:10">
      <c r="A4" t="s">
        <v>4</v>
      </c>
      <c r="B4" t="s">
        <v>2</v>
      </c>
      <c r="C4" s="8">
        <v>78000</v>
      </c>
      <c r="D4" s="1">
        <v>80000</v>
      </c>
      <c r="E4" s="1">
        <v>80000</v>
      </c>
      <c r="F4" s="1">
        <v>80000</v>
      </c>
      <c r="G4" s="1">
        <v>80000</v>
      </c>
      <c r="H4" s="20"/>
    </row>
    <row r="5" spans="1:10">
      <c r="A5" t="s">
        <v>5</v>
      </c>
      <c r="B5" t="s">
        <v>2</v>
      </c>
      <c r="C5" s="3">
        <v>2000</v>
      </c>
      <c r="D5" s="3">
        <v>2000</v>
      </c>
      <c r="E5" s="3">
        <v>2000</v>
      </c>
      <c r="F5" s="3">
        <v>2000</v>
      </c>
      <c r="G5" s="3">
        <v>2000</v>
      </c>
      <c r="H5" s="20"/>
    </row>
    <row r="6" spans="1:10">
      <c r="A6" t="s">
        <v>6</v>
      </c>
      <c r="B6" t="s">
        <v>2</v>
      </c>
      <c r="C6" s="3">
        <v>1000</v>
      </c>
      <c r="D6" s="3">
        <v>1000</v>
      </c>
      <c r="E6" s="3">
        <v>1000</v>
      </c>
      <c r="F6" s="3">
        <v>1000</v>
      </c>
      <c r="G6" s="3">
        <v>1000</v>
      </c>
    </row>
    <row r="7" spans="1:10">
      <c r="A7" t="s">
        <v>8</v>
      </c>
      <c r="B7" t="s">
        <v>2</v>
      </c>
      <c r="C7" s="3">
        <v>1000</v>
      </c>
      <c r="D7" s="3">
        <v>1000</v>
      </c>
      <c r="E7" s="3">
        <v>1000</v>
      </c>
      <c r="F7" s="3">
        <v>1000</v>
      </c>
      <c r="G7" s="3">
        <v>1000</v>
      </c>
    </row>
    <row r="8" spans="1:10">
      <c r="A8" t="s">
        <v>9</v>
      </c>
      <c r="B8" t="s">
        <v>2</v>
      </c>
      <c r="C8" s="3">
        <v>1000</v>
      </c>
      <c r="D8" s="3">
        <v>1000</v>
      </c>
      <c r="E8" s="3">
        <v>1000</v>
      </c>
      <c r="F8" s="3">
        <v>1000</v>
      </c>
      <c r="G8" s="3">
        <v>1000</v>
      </c>
    </row>
    <row r="9" spans="1:10">
      <c r="A9" t="s">
        <v>10</v>
      </c>
      <c r="B9" t="s">
        <v>2</v>
      </c>
      <c r="C9" s="3">
        <v>1000</v>
      </c>
      <c r="D9" s="3">
        <v>1500</v>
      </c>
      <c r="E9" s="3">
        <v>1000</v>
      </c>
      <c r="F9" s="3">
        <v>1000</v>
      </c>
      <c r="G9" s="3">
        <v>1000</v>
      </c>
    </row>
    <row r="10" spans="1:10">
      <c r="A10" t="s">
        <v>11</v>
      </c>
      <c r="B10" t="s">
        <v>2</v>
      </c>
      <c r="C10" s="3">
        <v>500</v>
      </c>
      <c r="D10" s="3">
        <v>500</v>
      </c>
      <c r="E10" s="3">
        <v>500</v>
      </c>
      <c r="F10" s="3">
        <v>500</v>
      </c>
      <c r="G10" s="3">
        <v>500</v>
      </c>
    </row>
    <row r="11" spans="1:10">
      <c r="A11" t="s">
        <v>12</v>
      </c>
      <c r="B11" t="s">
        <v>2</v>
      </c>
      <c r="C11" s="3">
        <v>1500</v>
      </c>
      <c r="D11" s="3">
        <v>1500</v>
      </c>
      <c r="E11" s="3">
        <v>1500</v>
      </c>
      <c r="F11" s="3">
        <v>1500</v>
      </c>
      <c r="G11" s="3">
        <v>1500</v>
      </c>
    </row>
    <row r="12" spans="1:10">
      <c r="A12" s="29" t="s">
        <v>13</v>
      </c>
      <c r="B12" t="s">
        <v>2</v>
      </c>
      <c r="C12" s="3">
        <v>1000</v>
      </c>
      <c r="D12" s="3">
        <v>1000</v>
      </c>
      <c r="E12" s="3">
        <v>1000</v>
      </c>
      <c r="F12" s="3">
        <v>1000</v>
      </c>
      <c r="G12" s="3">
        <v>1000</v>
      </c>
    </row>
    <row r="13" spans="1:10">
      <c r="A13" s="29" t="s">
        <v>14</v>
      </c>
      <c r="B13" t="s">
        <v>2</v>
      </c>
      <c r="C13" s="3">
        <v>3000</v>
      </c>
      <c r="D13" s="3">
        <v>3000</v>
      </c>
      <c r="E13" s="3">
        <v>3000</v>
      </c>
      <c r="F13" s="3">
        <v>3000</v>
      </c>
      <c r="G13" s="3">
        <v>3000</v>
      </c>
    </row>
    <row r="14" spans="1:10">
      <c r="A14" t="s">
        <v>15</v>
      </c>
      <c r="B14" t="s">
        <v>2</v>
      </c>
      <c r="C14" s="8">
        <v>0</v>
      </c>
      <c r="D14" s="3">
        <v>0</v>
      </c>
      <c r="E14" s="8">
        <v>0</v>
      </c>
      <c r="F14" s="3">
        <v>0</v>
      </c>
      <c r="G14" s="3">
        <v>0</v>
      </c>
      <c r="H14" s="20" t="s">
        <v>110</v>
      </c>
    </row>
    <row r="15" spans="1:10">
      <c r="A15" t="s">
        <v>16</v>
      </c>
      <c r="B15" t="s">
        <v>2</v>
      </c>
      <c r="C15" s="8">
        <v>0</v>
      </c>
      <c r="D15" s="3">
        <v>1500</v>
      </c>
      <c r="E15" s="8">
        <v>1500</v>
      </c>
      <c r="F15" s="3">
        <v>1500</v>
      </c>
      <c r="G15" s="3">
        <v>1500</v>
      </c>
    </row>
    <row r="16" spans="1:10">
      <c r="A16" t="s">
        <v>17</v>
      </c>
      <c r="B16" t="s">
        <v>2</v>
      </c>
      <c r="C16" s="3">
        <v>5000</v>
      </c>
      <c r="D16" s="3">
        <v>0</v>
      </c>
      <c r="E16" s="3">
        <v>0</v>
      </c>
      <c r="F16" s="3">
        <v>0</v>
      </c>
      <c r="G16" s="3">
        <v>0</v>
      </c>
      <c r="H16" s="20" t="s">
        <v>110</v>
      </c>
    </row>
    <row r="17" spans="1:10">
      <c r="A17" t="s">
        <v>18</v>
      </c>
      <c r="B17" t="s">
        <v>2</v>
      </c>
      <c r="C17" s="3">
        <v>10000</v>
      </c>
      <c r="D17" s="3">
        <v>10000</v>
      </c>
      <c r="E17" s="3">
        <v>10000</v>
      </c>
      <c r="F17" s="3">
        <v>10000</v>
      </c>
      <c r="G17" s="3">
        <v>10000</v>
      </c>
    </row>
    <row r="18" spans="1:10">
      <c r="A18" t="s">
        <v>19</v>
      </c>
      <c r="B18" t="s">
        <v>2</v>
      </c>
      <c r="C18" s="3">
        <v>5000</v>
      </c>
      <c r="D18" s="3">
        <v>5000</v>
      </c>
      <c r="E18" s="3">
        <v>5000</v>
      </c>
      <c r="F18" s="3">
        <v>5000</v>
      </c>
      <c r="G18" s="3">
        <v>5000</v>
      </c>
    </row>
    <row r="19" spans="1:10">
      <c r="A19" t="s">
        <v>20</v>
      </c>
      <c r="B19" t="s">
        <v>2</v>
      </c>
      <c r="C19" s="3">
        <v>10000</v>
      </c>
      <c r="D19" s="3">
        <v>10000</v>
      </c>
      <c r="E19" s="3">
        <v>10000</v>
      </c>
      <c r="F19" s="3">
        <v>10000</v>
      </c>
      <c r="G19" s="3">
        <v>10000</v>
      </c>
    </row>
    <row r="20" spans="1:10">
      <c r="A20" t="s">
        <v>21</v>
      </c>
      <c r="B20" t="s">
        <v>2</v>
      </c>
      <c r="C20" s="24">
        <v>15000</v>
      </c>
      <c r="D20" s="3">
        <v>15000</v>
      </c>
      <c r="E20" s="24">
        <v>15000</v>
      </c>
      <c r="F20" s="3">
        <v>15000</v>
      </c>
      <c r="G20" s="3">
        <v>15000</v>
      </c>
      <c r="H20" s="20"/>
    </row>
    <row r="21" spans="1:10">
      <c r="A21" t="s">
        <v>23</v>
      </c>
      <c r="B21" t="s">
        <v>2</v>
      </c>
      <c r="C21" s="8">
        <v>30000</v>
      </c>
      <c r="D21" s="3">
        <v>30000</v>
      </c>
      <c r="E21" s="8">
        <v>30000</v>
      </c>
      <c r="F21" s="3">
        <v>30000</v>
      </c>
      <c r="G21" s="3">
        <v>30000</v>
      </c>
      <c r="H21" s="21"/>
    </row>
    <row r="22" spans="1:10">
      <c r="A22" t="s">
        <v>24</v>
      </c>
      <c r="B22" t="s">
        <v>2</v>
      </c>
      <c r="C22" s="3">
        <v>30000</v>
      </c>
      <c r="D22" s="3">
        <v>30000</v>
      </c>
      <c r="E22" s="3">
        <v>30000</v>
      </c>
      <c r="F22" s="3">
        <v>30000</v>
      </c>
      <c r="G22" s="3">
        <v>30000</v>
      </c>
    </row>
    <row r="23" spans="1:10">
      <c r="A23" t="s">
        <v>25</v>
      </c>
      <c r="B23" t="s">
        <v>2</v>
      </c>
      <c r="C23" s="3">
        <v>20000</v>
      </c>
      <c r="D23" s="3">
        <v>20000</v>
      </c>
      <c r="E23" s="3">
        <v>20000</v>
      </c>
      <c r="F23" s="3">
        <v>20000</v>
      </c>
      <c r="G23" s="3">
        <v>20000</v>
      </c>
    </row>
    <row r="24" spans="1:10">
      <c r="A24" t="s">
        <v>26</v>
      </c>
      <c r="B24" t="s">
        <v>2</v>
      </c>
      <c r="C24" s="25">
        <v>-20000</v>
      </c>
      <c r="D24" s="25">
        <v>-20000</v>
      </c>
      <c r="E24" s="25">
        <v>-20000</v>
      </c>
      <c r="F24" s="25">
        <v>-20000</v>
      </c>
      <c r="G24" s="25">
        <v>-20000</v>
      </c>
    </row>
    <row r="25" spans="1:10">
      <c r="A25" t="s">
        <v>27</v>
      </c>
      <c r="B25" t="s">
        <v>2</v>
      </c>
      <c r="C25" s="23">
        <v>-1688000</v>
      </c>
      <c r="D25" s="25">
        <v>-1550000</v>
      </c>
      <c r="E25" s="23">
        <v>-1550000</v>
      </c>
      <c r="F25" s="25">
        <v>-1550000</v>
      </c>
      <c r="G25" s="25">
        <v>-1550000</v>
      </c>
      <c r="H25" s="20" t="s">
        <v>112</v>
      </c>
    </row>
    <row r="26" spans="1:10" s="12" customFormat="1" ht="15.75" thickBot="1">
      <c r="A26" s="15"/>
      <c r="B26" s="15"/>
      <c r="C26" s="16">
        <f>SUM(C2:C25)</f>
        <v>-1122619</v>
      </c>
      <c r="D26" s="16">
        <f>SUM(D2:D25)</f>
        <v>-954000</v>
      </c>
      <c r="E26" s="16">
        <f>SUM(E2:E25)</f>
        <v>-954500</v>
      </c>
      <c r="F26" s="16">
        <f>SUM(F2:F25)</f>
        <v>-954500</v>
      </c>
      <c r="G26" s="16">
        <f>SUM(G2:G25)</f>
        <v>-954500</v>
      </c>
      <c r="H26" s="11"/>
      <c r="I26" s="11"/>
      <c r="J26" s="11"/>
    </row>
    <row r="27" spans="1:10" ht="15.75" thickTop="1"/>
    <row r="28" spans="1:10" s="12" customFormat="1">
      <c r="A28" s="13" t="s">
        <v>54</v>
      </c>
      <c r="B28" s="13" t="s">
        <v>0</v>
      </c>
      <c r="C28" s="14" t="s">
        <v>70</v>
      </c>
      <c r="D28" s="27" t="s">
        <v>87</v>
      </c>
      <c r="E28" s="27" t="s">
        <v>88</v>
      </c>
      <c r="F28" s="27" t="s">
        <v>89</v>
      </c>
      <c r="G28" s="27" t="s">
        <v>89</v>
      </c>
      <c r="H28" s="11"/>
      <c r="I28" s="11"/>
      <c r="J28" s="11"/>
    </row>
    <row r="29" spans="1:10">
      <c r="A29" t="s">
        <v>1</v>
      </c>
      <c r="B29" s="42" t="s">
        <v>29</v>
      </c>
      <c r="C29" s="3">
        <v>370708</v>
      </c>
      <c r="D29" s="3">
        <v>445000</v>
      </c>
      <c r="E29" s="3">
        <v>455000</v>
      </c>
      <c r="F29" s="3">
        <v>465000</v>
      </c>
      <c r="G29" s="3">
        <v>480000</v>
      </c>
      <c r="H29" s="21" t="s">
        <v>106</v>
      </c>
    </row>
    <row r="30" spans="1:10">
      <c r="A30" s="43" t="s">
        <v>100</v>
      </c>
      <c r="B30" s="44" t="s">
        <v>101</v>
      </c>
      <c r="D30" s="3">
        <v>0</v>
      </c>
      <c r="E30" s="3">
        <v>0</v>
      </c>
      <c r="F30" s="3">
        <v>0</v>
      </c>
      <c r="G30" s="3">
        <v>0</v>
      </c>
      <c r="H30" s="21"/>
    </row>
    <row r="31" spans="1:10">
      <c r="A31" t="s">
        <v>4</v>
      </c>
      <c r="B31" t="s">
        <v>29</v>
      </c>
      <c r="C31" s="8">
        <v>80000</v>
      </c>
      <c r="D31" s="3">
        <v>80000</v>
      </c>
      <c r="E31" s="3">
        <v>80000</v>
      </c>
      <c r="F31" s="3">
        <v>80000</v>
      </c>
      <c r="G31" s="3">
        <v>80000</v>
      </c>
      <c r="H31" s="21"/>
    </row>
    <row r="32" spans="1:10">
      <c r="A32" t="s">
        <v>8</v>
      </c>
      <c r="B32" t="s">
        <v>29</v>
      </c>
      <c r="C32" s="3">
        <v>5000</v>
      </c>
      <c r="D32" s="3">
        <v>5000</v>
      </c>
      <c r="E32" s="3">
        <v>5000</v>
      </c>
      <c r="F32" s="3">
        <v>5000</v>
      </c>
      <c r="G32" s="3">
        <v>5000</v>
      </c>
    </row>
    <row r="33" spans="1:8">
      <c r="A33" t="s">
        <v>30</v>
      </c>
      <c r="B33" t="s">
        <v>29</v>
      </c>
      <c r="C33" s="3">
        <v>500</v>
      </c>
      <c r="D33" s="3">
        <v>500</v>
      </c>
      <c r="E33" s="3">
        <v>500</v>
      </c>
      <c r="F33" s="3">
        <v>500</v>
      </c>
      <c r="G33" s="3">
        <v>500</v>
      </c>
    </row>
    <row r="34" spans="1:8">
      <c r="A34" t="s">
        <v>11</v>
      </c>
      <c r="B34" t="s">
        <v>29</v>
      </c>
      <c r="D34" s="3">
        <v>500</v>
      </c>
      <c r="E34" s="3">
        <v>500</v>
      </c>
      <c r="F34" s="3">
        <v>500</v>
      </c>
      <c r="G34" s="3">
        <v>500</v>
      </c>
    </row>
    <row r="35" spans="1:8">
      <c r="A35" t="s">
        <v>12</v>
      </c>
      <c r="B35" t="s">
        <v>29</v>
      </c>
      <c r="C35" s="3">
        <v>1000</v>
      </c>
      <c r="D35" s="3">
        <v>1000</v>
      </c>
      <c r="E35" s="3">
        <v>1000</v>
      </c>
      <c r="F35" s="3">
        <v>1000</v>
      </c>
      <c r="G35" s="3">
        <v>1000</v>
      </c>
    </row>
    <row r="36" spans="1:8">
      <c r="A36" t="s">
        <v>31</v>
      </c>
      <c r="B36" t="s">
        <v>29</v>
      </c>
      <c r="C36" s="3">
        <v>70000</v>
      </c>
      <c r="D36" s="3">
        <v>80000</v>
      </c>
      <c r="E36" s="3">
        <v>80000</v>
      </c>
      <c r="F36" s="3">
        <v>80000</v>
      </c>
      <c r="G36" s="3">
        <v>80000</v>
      </c>
      <c r="H36" s="21"/>
    </row>
    <row r="37" spans="1:8">
      <c r="A37" t="s">
        <v>18</v>
      </c>
      <c r="B37" t="s">
        <v>29</v>
      </c>
      <c r="C37" s="3">
        <v>15000</v>
      </c>
      <c r="D37" s="3">
        <v>15000</v>
      </c>
      <c r="E37" s="3">
        <v>15000</v>
      </c>
      <c r="F37" s="3">
        <v>15000</v>
      </c>
      <c r="G37" s="3">
        <v>15000</v>
      </c>
    </row>
    <row r="38" spans="1:8">
      <c r="A38" t="s">
        <v>32</v>
      </c>
      <c r="B38" t="s">
        <v>29</v>
      </c>
      <c r="C38" s="3">
        <v>20000</v>
      </c>
      <c r="D38" s="3">
        <v>15000</v>
      </c>
      <c r="E38" s="3">
        <v>15000</v>
      </c>
      <c r="F38" s="3">
        <v>15000</v>
      </c>
      <c r="G38" s="3">
        <v>15000</v>
      </c>
    </row>
    <row r="39" spans="1:8">
      <c r="A39" t="s">
        <v>34</v>
      </c>
      <c r="B39" t="s">
        <v>29</v>
      </c>
      <c r="C39" s="8">
        <v>10000</v>
      </c>
      <c r="D39" s="3">
        <v>0</v>
      </c>
      <c r="E39" s="8">
        <v>0</v>
      </c>
      <c r="F39" s="3">
        <v>0</v>
      </c>
      <c r="G39" s="3">
        <v>0</v>
      </c>
      <c r="H39" s="20" t="s">
        <v>110</v>
      </c>
    </row>
    <row r="40" spans="1:8">
      <c r="A40" t="s">
        <v>35</v>
      </c>
      <c r="B40" t="s">
        <v>29</v>
      </c>
      <c r="C40" s="3">
        <v>3000</v>
      </c>
      <c r="D40" s="3">
        <v>3000</v>
      </c>
      <c r="E40" s="3">
        <v>3000</v>
      </c>
      <c r="F40" s="3">
        <v>3000</v>
      </c>
      <c r="G40" s="3">
        <v>3000</v>
      </c>
    </row>
    <row r="41" spans="1:8">
      <c r="A41" t="s">
        <v>36</v>
      </c>
      <c r="B41" t="s">
        <v>29</v>
      </c>
      <c r="C41" s="3">
        <v>2000</v>
      </c>
      <c r="D41" s="3">
        <v>0</v>
      </c>
      <c r="E41" s="3">
        <v>0</v>
      </c>
      <c r="F41" s="3">
        <v>0</v>
      </c>
      <c r="G41" s="3">
        <v>0</v>
      </c>
      <c r="H41" s="20" t="s">
        <v>110</v>
      </c>
    </row>
    <row r="42" spans="1:8">
      <c r="A42" t="s">
        <v>37</v>
      </c>
      <c r="B42" t="s">
        <v>29</v>
      </c>
      <c r="C42" s="8">
        <v>10000</v>
      </c>
      <c r="D42" s="3">
        <v>0</v>
      </c>
      <c r="E42" s="8">
        <v>0</v>
      </c>
      <c r="F42" s="3">
        <v>0</v>
      </c>
      <c r="G42" s="3">
        <v>0</v>
      </c>
      <c r="H42" s="20" t="s">
        <v>110</v>
      </c>
    </row>
    <row r="43" spans="1:8">
      <c r="A43" t="s">
        <v>25</v>
      </c>
      <c r="B43" t="s">
        <v>29</v>
      </c>
      <c r="C43" s="8">
        <v>40000</v>
      </c>
      <c r="D43" s="3">
        <v>40000</v>
      </c>
      <c r="E43" s="8">
        <v>40000</v>
      </c>
      <c r="F43" s="3">
        <v>40000</v>
      </c>
      <c r="G43" s="3">
        <v>40000</v>
      </c>
    </row>
    <row r="44" spans="1:8">
      <c r="A44" t="s">
        <v>38</v>
      </c>
      <c r="B44" t="s">
        <v>29</v>
      </c>
      <c r="C44" s="3">
        <v>2000</v>
      </c>
      <c r="D44" s="3">
        <v>0</v>
      </c>
      <c r="E44" s="3">
        <v>0</v>
      </c>
      <c r="F44" s="3">
        <v>0</v>
      </c>
      <c r="G44" s="3">
        <v>0</v>
      </c>
      <c r="H44" s="20" t="s">
        <v>110</v>
      </c>
    </row>
    <row r="45" spans="1:8">
      <c r="A45" t="s">
        <v>39</v>
      </c>
      <c r="B45" t="s">
        <v>29</v>
      </c>
      <c r="C45" s="25">
        <v>-5000</v>
      </c>
      <c r="D45" s="25">
        <v>-10000</v>
      </c>
      <c r="E45" s="25">
        <v>-10000</v>
      </c>
      <c r="F45" s="25">
        <v>-10000</v>
      </c>
      <c r="G45" s="25">
        <v>-10000</v>
      </c>
      <c r="H45" s="20"/>
    </row>
    <row r="46" spans="1:8">
      <c r="A46" t="s">
        <v>26</v>
      </c>
      <c r="B46" t="s">
        <v>29</v>
      </c>
      <c r="C46" s="25">
        <v>-40000</v>
      </c>
      <c r="D46" s="25">
        <v>-40000</v>
      </c>
      <c r="E46" s="25">
        <v>-40000</v>
      </c>
      <c r="F46" s="25">
        <v>-40000</v>
      </c>
      <c r="G46" s="25">
        <v>-40000</v>
      </c>
    </row>
    <row r="47" spans="1:8">
      <c r="A47" t="s">
        <v>40</v>
      </c>
      <c r="B47" t="s">
        <v>29</v>
      </c>
      <c r="C47" s="25">
        <v>-10000</v>
      </c>
      <c r="D47" s="25">
        <v>-5000</v>
      </c>
      <c r="E47" s="25">
        <v>-5000</v>
      </c>
      <c r="F47" s="25">
        <v>-5000</v>
      </c>
      <c r="G47" s="25">
        <v>-5000</v>
      </c>
      <c r="H47" s="20"/>
    </row>
    <row r="48" spans="1:8">
      <c r="A48" t="s">
        <v>41</v>
      </c>
      <c r="B48" t="s">
        <v>29</v>
      </c>
      <c r="C48" s="25">
        <v>-5000</v>
      </c>
      <c r="D48" s="25">
        <v>-5000</v>
      </c>
      <c r="E48" s="25">
        <v>-5000</v>
      </c>
      <c r="F48" s="25">
        <v>-5000</v>
      </c>
      <c r="G48" s="25">
        <v>-5000</v>
      </c>
    </row>
    <row r="49" spans="1:10" s="12" customFormat="1" ht="15.75" thickBot="1">
      <c r="A49" s="15"/>
      <c r="B49" s="15"/>
      <c r="C49" s="17">
        <f>SUM(C29:C48)</f>
        <v>569208</v>
      </c>
      <c r="D49" s="17">
        <f>SUM(D29:D48)</f>
        <v>625000</v>
      </c>
      <c r="E49" s="17">
        <f>SUM(E29:E48)</f>
        <v>635000</v>
      </c>
      <c r="F49" s="17">
        <f>SUM(F29:F48)</f>
        <v>645000</v>
      </c>
      <c r="G49" s="17">
        <f>SUM(G29:G48)</f>
        <v>660000</v>
      </c>
      <c r="H49" s="11"/>
      <c r="I49" s="11"/>
      <c r="J49" s="11"/>
    </row>
    <row r="50" spans="1:10" ht="15.75" thickTop="1"/>
    <row r="51" spans="1:10" s="12" customFormat="1">
      <c r="A51" s="13" t="s">
        <v>55</v>
      </c>
      <c r="B51" s="13" t="s">
        <v>0</v>
      </c>
      <c r="C51" s="14" t="s">
        <v>70</v>
      </c>
      <c r="D51" s="27" t="s">
        <v>87</v>
      </c>
      <c r="E51" s="27" t="s">
        <v>88</v>
      </c>
      <c r="F51" s="27" t="s">
        <v>89</v>
      </c>
      <c r="G51" s="27" t="s">
        <v>89</v>
      </c>
      <c r="H51" s="11"/>
      <c r="I51" s="11"/>
      <c r="J51" s="11"/>
    </row>
    <row r="52" spans="1:10">
      <c r="A52" t="s">
        <v>31</v>
      </c>
      <c r="B52" t="s">
        <v>29</v>
      </c>
      <c r="C52" s="3">
        <v>5000</v>
      </c>
      <c r="D52" s="3">
        <v>5000</v>
      </c>
      <c r="E52" s="3">
        <v>5000</v>
      </c>
      <c r="F52" s="3">
        <v>5000</v>
      </c>
      <c r="G52" s="3">
        <v>5000</v>
      </c>
      <c r="H52" s="20"/>
    </row>
    <row r="53" spans="1:10">
      <c r="A53" t="s">
        <v>18</v>
      </c>
      <c r="B53" t="s">
        <v>29</v>
      </c>
      <c r="C53" s="3">
        <v>8000</v>
      </c>
      <c r="D53" s="8">
        <v>8000</v>
      </c>
      <c r="E53" s="8">
        <v>8000</v>
      </c>
      <c r="F53" s="8">
        <v>8000</v>
      </c>
      <c r="G53" s="8">
        <v>8000</v>
      </c>
      <c r="H53" s="21"/>
    </row>
    <row r="54" spans="1:10">
      <c r="A54" t="s">
        <v>32</v>
      </c>
      <c r="B54" t="s">
        <v>29</v>
      </c>
      <c r="C54" s="3">
        <v>6000</v>
      </c>
      <c r="D54" s="3">
        <v>5000</v>
      </c>
      <c r="E54" s="3">
        <v>5000</v>
      </c>
      <c r="F54" s="3">
        <v>5000</v>
      </c>
      <c r="G54" s="3">
        <v>5000</v>
      </c>
      <c r="H54" s="21"/>
    </row>
    <row r="55" spans="1:10">
      <c r="A55" t="s">
        <v>25</v>
      </c>
      <c r="B55" t="s">
        <v>29</v>
      </c>
      <c r="C55" s="8">
        <v>2000</v>
      </c>
      <c r="D55" s="3">
        <v>2000</v>
      </c>
      <c r="E55" s="8">
        <v>2000</v>
      </c>
      <c r="F55" s="3">
        <v>2000</v>
      </c>
      <c r="G55" s="3">
        <v>2000</v>
      </c>
    </row>
    <row r="56" spans="1:10">
      <c r="A56" s="6" t="s">
        <v>91</v>
      </c>
      <c r="B56" s="6" t="s">
        <v>101</v>
      </c>
      <c r="D56" s="25">
        <v>-14400</v>
      </c>
      <c r="E56" s="25">
        <v>-14400</v>
      </c>
      <c r="F56" s="25">
        <v>-14400</v>
      </c>
      <c r="G56" s="25">
        <v>-14400</v>
      </c>
      <c r="H56" s="21"/>
    </row>
    <row r="57" spans="1:10">
      <c r="A57" t="s">
        <v>26</v>
      </c>
      <c r="B57" t="s">
        <v>29</v>
      </c>
      <c r="C57" s="23">
        <v>-2000</v>
      </c>
      <c r="D57" s="25">
        <v>-2000</v>
      </c>
      <c r="E57" s="23">
        <v>-2000</v>
      </c>
      <c r="F57" s="25">
        <v>-2000</v>
      </c>
      <c r="G57" s="25">
        <v>-2000</v>
      </c>
    </row>
    <row r="58" spans="1:10" s="12" customFormat="1" ht="15.75" thickBot="1">
      <c r="A58" s="15"/>
      <c r="B58" s="15"/>
      <c r="C58" s="17">
        <f>SUM(C52:C57)</f>
        <v>19000</v>
      </c>
      <c r="D58" s="17">
        <f>SUM(D52:D57)</f>
        <v>3600</v>
      </c>
      <c r="E58" s="17">
        <f>SUM(E52:E57)</f>
        <v>3600</v>
      </c>
      <c r="F58" s="17">
        <f>SUM(F52:F57)</f>
        <v>3600</v>
      </c>
      <c r="G58" s="17">
        <f>SUM(G52:G57)</f>
        <v>3600</v>
      </c>
      <c r="H58" s="11"/>
      <c r="I58" s="11"/>
      <c r="J58" s="11"/>
    </row>
    <row r="59" spans="1:10" ht="15.75" thickTop="1"/>
    <row r="60" spans="1:10" s="12" customFormat="1">
      <c r="A60" s="13" t="s">
        <v>56</v>
      </c>
      <c r="B60" s="13" t="s">
        <v>0</v>
      </c>
      <c r="C60" s="14" t="s">
        <v>70</v>
      </c>
      <c r="D60" s="27" t="s">
        <v>87</v>
      </c>
      <c r="E60" s="27" t="s">
        <v>88</v>
      </c>
      <c r="F60" s="27" t="s">
        <v>89</v>
      </c>
      <c r="G60" s="27" t="s">
        <v>89</v>
      </c>
      <c r="H60" s="11"/>
      <c r="I60" s="11"/>
      <c r="J60" s="11"/>
    </row>
    <row r="61" spans="1:10">
      <c r="A61" t="s">
        <v>1</v>
      </c>
      <c r="B61" t="s">
        <v>33</v>
      </c>
      <c r="C61" s="3">
        <v>175989</v>
      </c>
      <c r="D61" s="3">
        <v>195000</v>
      </c>
      <c r="E61" s="3">
        <v>198000</v>
      </c>
      <c r="F61" s="3">
        <v>202000</v>
      </c>
      <c r="G61" s="3">
        <v>208000</v>
      </c>
      <c r="H61" s="21"/>
    </row>
    <row r="62" spans="1:10">
      <c r="A62" s="59" t="s">
        <v>82</v>
      </c>
      <c r="B62" s="51" t="s">
        <v>92</v>
      </c>
      <c r="C62" s="3">
        <v>3600</v>
      </c>
      <c r="D62" s="3">
        <v>4000</v>
      </c>
      <c r="E62" s="3">
        <v>4000</v>
      </c>
      <c r="F62" s="3">
        <v>4000</v>
      </c>
      <c r="G62" s="3">
        <v>4000</v>
      </c>
    </row>
    <row r="63" spans="1:10">
      <c r="A63" t="s">
        <v>4</v>
      </c>
      <c r="B63" t="s">
        <v>33</v>
      </c>
      <c r="C63" s="8">
        <v>39000</v>
      </c>
      <c r="D63" s="1">
        <v>40000</v>
      </c>
      <c r="E63" s="1">
        <v>40000</v>
      </c>
      <c r="F63" s="1">
        <v>40000</v>
      </c>
      <c r="G63" s="1">
        <v>40000</v>
      </c>
    </row>
    <row r="64" spans="1:10">
      <c r="A64" t="s">
        <v>8</v>
      </c>
      <c r="B64" t="s">
        <v>33</v>
      </c>
      <c r="C64" s="8">
        <v>2500</v>
      </c>
      <c r="D64" s="3">
        <v>0</v>
      </c>
      <c r="E64" s="8">
        <v>0</v>
      </c>
      <c r="F64" s="3">
        <v>0</v>
      </c>
      <c r="G64" s="3">
        <v>0</v>
      </c>
      <c r="H64" s="20" t="s">
        <v>110</v>
      </c>
    </row>
    <row r="65" spans="1:8">
      <c r="A65" t="s">
        <v>42</v>
      </c>
      <c r="B65" t="s">
        <v>33</v>
      </c>
      <c r="C65" s="3">
        <v>1000</v>
      </c>
      <c r="D65" s="3">
        <v>1000</v>
      </c>
      <c r="E65" s="3">
        <v>1000</v>
      </c>
      <c r="F65" s="3">
        <v>1000</v>
      </c>
      <c r="G65" s="3">
        <v>1000</v>
      </c>
    </row>
    <row r="66" spans="1:8">
      <c r="A66" s="9" t="s">
        <v>43</v>
      </c>
      <c r="B66" s="9" t="s">
        <v>33</v>
      </c>
      <c r="C66" s="8">
        <v>1500</v>
      </c>
      <c r="D66" s="8">
        <v>4000</v>
      </c>
      <c r="E66" s="8">
        <v>4000</v>
      </c>
      <c r="F66" s="8">
        <v>4000</v>
      </c>
      <c r="G66" s="8">
        <v>4000</v>
      </c>
      <c r="H66" s="24"/>
    </row>
    <row r="67" spans="1:8">
      <c r="A67" t="s">
        <v>12</v>
      </c>
      <c r="B67" t="s">
        <v>33</v>
      </c>
      <c r="C67" s="3">
        <v>1000</v>
      </c>
      <c r="D67" s="3">
        <v>1000</v>
      </c>
      <c r="E67" s="3">
        <v>1000</v>
      </c>
      <c r="F67" s="3">
        <v>1000</v>
      </c>
      <c r="G67" s="3">
        <v>1000</v>
      </c>
    </row>
    <row r="68" spans="1:8">
      <c r="A68" t="s">
        <v>15</v>
      </c>
      <c r="B68" t="s">
        <v>33</v>
      </c>
      <c r="C68" s="3">
        <v>5000</v>
      </c>
      <c r="D68" s="3">
        <v>0</v>
      </c>
      <c r="E68" s="3">
        <v>0</v>
      </c>
      <c r="F68" s="3">
        <v>0</v>
      </c>
      <c r="G68" s="3">
        <v>0</v>
      </c>
      <c r="H68" s="20" t="s">
        <v>110</v>
      </c>
    </row>
    <row r="69" spans="1:8">
      <c r="A69" t="s">
        <v>16</v>
      </c>
      <c r="B69" t="s">
        <v>33</v>
      </c>
      <c r="C69" s="3">
        <v>3000</v>
      </c>
      <c r="D69" s="3">
        <v>3000</v>
      </c>
      <c r="E69" s="3">
        <v>3000</v>
      </c>
      <c r="F69" s="3">
        <v>3000</v>
      </c>
      <c r="G69" s="3">
        <v>3000</v>
      </c>
      <c r="H69" s="21"/>
    </row>
    <row r="70" spans="1:8">
      <c r="A70" t="s">
        <v>44</v>
      </c>
      <c r="B70" t="s">
        <v>33</v>
      </c>
      <c r="C70" s="8">
        <v>10000</v>
      </c>
      <c r="D70" s="3">
        <v>12000</v>
      </c>
      <c r="E70" s="8">
        <v>12000</v>
      </c>
      <c r="F70" s="3">
        <v>12000</v>
      </c>
      <c r="G70" s="3">
        <v>12000</v>
      </c>
    </row>
    <row r="71" spans="1:8">
      <c r="A71" t="s">
        <v>45</v>
      </c>
      <c r="B71" t="s">
        <v>33</v>
      </c>
      <c r="C71" s="8">
        <v>5000</v>
      </c>
      <c r="D71" s="3">
        <v>5000</v>
      </c>
      <c r="E71" s="8">
        <v>5000</v>
      </c>
      <c r="F71" s="3">
        <v>5000</v>
      </c>
      <c r="G71" s="3">
        <v>5000</v>
      </c>
    </row>
    <row r="72" spans="1:8">
      <c r="A72" s="2" t="s">
        <v>94</v>
      </c>
      <c r="B72" s="2" t="s">
        <v>95</v>
      </c>
      <c r="C72" s="8">
        <v>0</v>
      </c>
      <c r="D72" s="3">
        <v>5000</v>
      </c>
      <c r="E72" s="8">
        <v>5000</v>
      </c>
      <c r="F72" s="3">
        <v>5000</v>
      </c>
      <c r="G72" s="3">
        <v>5000</v>
      </c>
      <c r="H72" s="20"/>
    </row>
    <row r="73" spans="1:8">
      <c r="A73" t="s">
        <v>31</v>
      </c>
      <c r="B73" t="s">
        <v>33</v>
      </c>
      <c r="C73" s="3">
        <v>15000</v>
      </c>
      <c r="D73" s="3">
        <v>15000</v>
      </c>
      <c r="E73" s="3">
        <v>15000</v>
      </c>
      <c r="F73" s="3">
        <v>15000</v>
      </c>
      <c r="G73" s="3">
        <v>15000</v>
      </c>
    </row>
    <row r="74" spans="1:8">
      <c r="A74" t="s">
        <v>18</v>
      </c>
      <c r="B74" t="s">
        <v>33</v>
      </c>
      <c r="C74" s="3">
        <v>10000</v>
      </c>
      <c r="D74" s="3">
        <v>10000</v>
      </c>
      <c r="E74" s="3">
        <v>10000</v>
      </c>
      <c r="F74" s="3">
        <v>10000</v>
      </c>
      <c r="G74" s="3">
        <v>10000</v>
      </c>
    </row>
    <row r="75" spans="1:8">
      <c r="A75" t="s">
        <v>20</v>
      </c>
      <c r="B75" t="s">
        <v>33</v>
      </c>
      <c r="C75" s="3">
        <v>5000</v>
      </c>
      <c r="D75" s="3">
        <v>2000</v>
      </c>
      <c r="E75" s="3">
        <v>2000</v>
      </c>
      <c r="F75" s="3">
        <v>2000</v>
      </c>
      <c r="G75" s="3">
        <v>2000</v>
      </c>
      <c r="H75" s="20"/>
    </row>
    <row r="76" spans="1:8">
      <c r="A76" s="2" t="s">
        <v>21</v>
      </c>
      <c r="B76" s="2" t="s">
        <v>92</v>
      </c>
      <c r="D76" s="3">
        <v>8000</v>
      </c>
      <c r="E76" s="3">
        <v>8000</v>
      </c>
      <c r="F76" s="3">
        <v>8000</v>
      </c>
      <c r="G76" s="3">
        <v>8000</v>
      </c>
      <c r="H76" s="20"/>
    </row>
    <row r="77" spans="1:8">
      <c r="A77" t="s">
        <v>46</v>
      </c>
      <c r="B77" t="s">
        <v>33</v>
      </c>
      <c r="C77" s="8">
        <v>65000</v>
      </c>
      <c r="D77" s="3">
        <v>60000</v>
      </c>
      <c r="E77" s="8">
        <v>60000</v>
      </c>
      <c r="F77" s="3">
        <v>60000</v>
      </c>
      <c r="G77" s="3">
        <v>60000</v>
      </c>
      <c r="H77" s="20"/>
    </row>
    <row r="78" spans="1:8">
      <c r="A78" t="s">
        <v>34</v>
      </c>
      <c r="B78" t="s">
        <v>33</v>
      </c>
      <c r="C78" s="8">
        <v>5000</v>
      </c>
      <c r="D78" s="3">
        <v>0</v>
      </c>
      <c r="E78" s="8">
        <v>0</v>
      </c>
      <c r="F78" s="3">
        <v>0</v>
      </c>
      <c r="G78" s="3">
        <v>0</v>
      </c>
      <c r="H78" s="20" t="s">
        <v>110</v>
      </c>
    </row>
    <row r="79" spans="1:8">
      <c r="A79" t="s">
        <v>37</v>
      </c>
      <c r="B79" t="s">
        <v>33</v>
      </c>
      <c r="C79" s="8">
        <v>10000</v>
      </c>
      <c r="D79" s="3">
        <v>0</v>
      </c>
      <c r="E79" s="8">
        <v>0</v>
      </c>
      <c r="F79" s="3">
        <v>0</v>
      </c>
      <c r="G79" s="3">
        <v>0</v>
      </c>
      <c r="H79" s="20" t="s">
        <v>110</v>
      </c>
    </row>
    <row r="80" spans="1:8">
      <c r="A80" t="s">
        <v>22</v>
      </c>
      <c r="B80" t="s">
        <v>33</v>
      </c>
      <c r="C80" s="8">
        <v>50000</v>
      </c>
      <c r="D80" s="3">
        <v>50000</v>
      </c>
      <c r="E80" s="8">
        <v>50000</v>
      </c>
      <c r="F80" s="3">
        <v>50000</v>
      </c>
      <c r="G80" s="3">
        <v>50000</v>
      </c>
      <c r="H80" s="20"/>
    </row>
    <row r="81" spans="1:10">
      <c r="A81" t="s">
        <v>25</v>
      </c>
      <c r="B81" t="s">
        <v>33</v>
      </c>
      <c r="C81" s="8">
        <v>50000</v>
      </c>
      <c r="D81" s="3">
        <v>40000</v>
      </c>
      <c r="E81" s="8">
        <v>40000</v>
      </c>
      <c r="F81" s="3">
        <v>40000</v>
      </c>
      <c r="G81" s="3">
        <v>40000</v>
      </c>
    </row>
    <row r="82" spans="1:10">
      <c r="A82" s="6" t="s">
        <v>103</v>
      </c>
      <c r="B82" s="2" t="s">
        <v>92</v>
      </c>
      <c r="C82" s="8"/>
      <c r="D82" s="25">
        <v>-85000</v>
      </c>
      <c r="E82" s="23">
        <v>-85000</v>
      </c>
      <c r="F82" s="25">
        <v>-50000</v>
      </c>
      <c r="G82" s="25">
        <v>-20000</v>
      </c>
      <c r="H82" s="21"/>
    </row>
    <row r="83" spans="1:10">
      <c r="A83" t="s">
        <v>26</v>
      </c>
      <c r="B83" t="s">
        <v>33</v>
      </c>
      <c r="C83" s="23">
        <v>-50000</v>
      </c>
      <c r="D83" s="25">
        <v>-40000</v>
      </c>
      <c r="E83" s="23">
        <v>-40000</v>
      </c>
      <c r="F83" s="25">
        <v>-40000</v>
      </c>
      <c r="G83" s="25">
        <v>-40000</v>
      </c>
    </row>
    <row r="84" spans="1:10" s="12" customFormat="1" ht="15.75" thickBot="1">
      <c r="A84" s="15"/>
      <c r="B84" s="15"/>
      <c r="C84" s="17">
        <f>SUM(C61:C83)</f>
        <v>407589</v>
      </c>
      <c r="D84" s="17">
        <f>SUM(D61:D83)</f>
        <v>330000</v>
      </c>
      <c r="E84" s="17">
        <f>SUM(E60:E83)</f>
        <v>333000</v>
      </c>
      <c r="F84" s="17">
        <f>SUM(F61:F83)</f>
        <v>372000</v>
      </c>
      <c r="G84" s="17">
        <f>SUM(G61:G83)</f>
        <v>408000</v>
      </c>
      <c r="H84" s="33"/>
      <c r="I84" s="11"/>
      <c r="J84" s="11"/>
    </row>
    <row r="85" spans="1:10" ht="15.75" thickTop="1"/>
    <row r="86" spans="1:10" s="12" customFormat="1">
      <c r="A86" s="13" t="s">
        <v>57</v>
      </c>
      <c r="B86" s="13" t="s">
        <v>0</v>
      </c>
      <c r="C86" s="14" t="s">
        <v>70</v>
      </c>
      <c r="D86" s="27" t="s">
        <v>87</v>
      </c>
      <c r="E86" s="27" t="s">
        <v>88</v>
      </c>
      <c r="F86" s="27" t="s">
        <v>89</v>
      </c>
      <c r="G86" s="27" t="s">
        <v>89</v>
      </c>
      <c r="H86" s="11"/>
      <c r="I86" s="11"/>
      <c r="J86" s="11"/>
    </row>
    <row r="87" spans="1:10" s="12" customFormat="1">
      <c r="A87" s="46" t="s">
        <v>107</v>
      </c>
      <c r="B87" s="60" t="s">
        <v>92</v>
      </c>
      <c r="C87" s="41"/>
      <c r="D87" s="49">
        <v>1000</v>
      </c>
      <c r="E87" s="57">
        <v>1000</v>
      </c>
      <c r="F87" s="57">
        <v>1000</v>
      </c>
      <c r="G87" s="49">
        <v>1000</v>
      </c>
      <c r="H87" s="11"/>
      <c r="I87" s="11"/>
      <c r="J87" s="11"/>
    </row>
    <row r="88" spans="1:10">
      <c r="A88" t="s">
        <v>31</v>
      </c>
      <c r="B88" t="s">
        <v>33</v>
      </c>
      <c r="C88" s="3">
        <v>6000</v>
      </c>
      <c r="D88" s="3">
        <v>3000</v>
      </c>
      <c r="E88" s="3">
        <v>3000</v>
      </c>
      <c r="F88" s="3">
        <v>3000</v>
      </c>
      <c r="G88" s="3">
        <v>3000</v>
      </c>
      <c r="H88" s="20"/>
    </row>
    <row r="89" spans="1:10">
      <c r="A89" t="s">
        <v>18</v>
      </c>
      <c r="B89" t="s">
        <v>33</v>
      </c>
      <c r="C89" s="3">
        <v>1000</v>
      </c>
      <c r="D89" s="3">
        <v>0</v>
      </c>
      <c r="E89" s="3">
        <v>0</v>
      </c>
      <c r="F89" s="3">
        <v>0</v>
      </c>
      <c r="G89" s="3">
        <v>0</v>
      </c>
      <c r="H89" s="20" t="s">
        <v>111</v>
      </c>
    </row>
    <row r="90" spans="1:10">
      <c r="A90" t="s">
        <v>25</v>
      </c>
      <c r="B90" t="s">
        <v>33</v>
      </c>
      <c r="C90" s="3">
        <v>2000</v>
      </c>
      <c r="D90" s="3">
        <v>500</v>
      </c>
      <c r="E90" s="3">
        <v>500</v>
      </c>
      <c r="F90" s="3">
        <v>500</v>
      </c>
      <c r="G90" s="3">
        <v>500</v>
      </c>
    </row>
    <row r="91" spans="1:10">
      <c r="A91" t="s">
        <v>26</v>
      </c>
      <c r="B91" t="s">
        <v>33</v>
      </c>
      <c r="C91" s="25">
        <v>-2000</v>
      </c>
      <c r="D91" s="25">
        <v>-1000</v>
      </c>
      <c r="E91" s="25">
        <v>-1000</v>
      </c>
      <c r="F91" s="25">
        <v>-1000</v>
      </c>
      <c r="G91" s="25">
        <v>-1000</v>
      </c>
    </row>
    <row r="92" spans="1:10" s="12" customFormat="1" ht="15.75" thickBot="1">
      <c r="A92" s="15"/>
      <c r="B92" s="15"/>
      <c r="C92" s="17">
        <f>SUM(C88:C91)</f>
        <v>7000</v>
      </c>
      <c r="D92" s="17">
        <f>SUM(D88:D91)</f>
        <v>2500</v>
      </c>
      <c r="E92" s="17">
        <f>SUM(E88:E91)</f>
        <v>2500</v>
      </c>
      <c r="F92" s="17">
        <f>SUM(F88:F91)</f>
        <v>2500</v>
      </c>
      <c r="G92" s="17">
        <f>SUM(G88:G91)</f>
        <v>2500</v>
      </c>
      <c r="H92" s="11"/>
      <c r="I92" s="11"/>
      <c r="J92" s="11"/>
    </row>
    <row r="93" spans="1:10" ht="15.75" thickTop="1"/>
    <row r="94" spans="1:10" s="12" customFormat="1">
      <c r="A94" s="13" t="s">
        <v>58</v>
      </c>
      <c r="B94" s="13" t="s">
        <v>0</v>
      </c>
      <c r="C94" s="14" t="s">
        <v>70</v>
      </c>
      <c r="D94" s="27" t="s">
        <v>87</v>
      </c>
      <c r="E94" s="27" t="s">
        <v>88</v>
      </c>
      <c r="F94" s="27" t="s">
        <v>89</v>
      </c>
      <c r="G94" s="27" t="s">
        <v>89</v>
      </c>
      <c r="H94" s="11"/>
      <c r="I94" s="11"/>
      <c r="J94" s="11"/>
    </row>
    <row r="95" spans="1:10" s="12" customFormat="1">
      <c r="A95" s="46" t="s">
        <v>1</v>
      </c>
      <c r="B95" s="48" t="s">
        <v>99</v>
      </c>
      <c r="C95" s="41"/>
      <c r="D95" s="49">
        <v>70000</v>
      </c>
      <c r="E95" s="57">
        <v>72000</v>
      </c>
      <c r="F95" s="57">
        <v>74000</v>
      </c>
      <c r="G95" s="57">
        <v>76000</v>
      </c>
      <c r="H95" s="21" t="s">
        <v>105</v>
      </c>
      <c r="I95" s="11"/>
      <c r="J95" s="11"/>
    </row>
    <row r="96" spans="1:10" s="12" customFormat="1">
      <c r="A96" s="47" t="s">
        <v>4</v>
      </c>
      <c r="B96" s="44" t="s">
        <v>99</v>
      </c>
      <c r="C96" s="41"/>
      <c r="D96" s="50">
        <v>5000</v>
      </c>
      <c r="E96" s="58">
        <v>5000</v>
      </c>
      <c r="F96" s="58">
        <v>5000</v>
      </c>
      <c r="G96" s="58">
        <v>5000</v>
      </c>
      <c r="H96" s="45"/>
      <c r="I96" s="11"/>
      <c r="J96" s="11"/>
    </row>
    <row r="97" spans="1:10" s="12" customFormat="1">
      <c r="A97" s="47" t="s">
        <v>8</v>
      </c>
      <c r="B97" s="54" t="s">
        <v>99</v>
      </c>
      <c r="C97" s="41"/>
      <c r="D97" s="50">
        <v>3000</v>
      </c>
      <c r="E97" s="50">
        <v>3000</v>
      </c>
      <c r="F97" s="50">
        <v>3000</v>
      </c>
      <c r="G97" s="50">
        <v>3000</v>
      </c>
      <c r="H97" s="52"/>
      <c r="I97" s="11"/>
      <c r="J97" s="11"/>
    </row>
    <row r="98" spans="1:10">
      <c r="A98" s="9" t="s">
        <v>48</v>
      </c>
      <c r="B98" s="9" t="s">
        <v>47</v>
      </c>
      <c r="C98" s="8"/>
      <c r="D98" s="8">
        <v>3000</v>
      </c>
      <c r="E98" s="8">
        <v>3000</v>
      </c>
      <c r="F98" s="8">
        <v>3000</v>
      </c>
      <c r="G98" s="8">
        <v>3000</v>
      </c>
      <c r="H98" s="20"/>
    </row>
    <row r="99" spans="1:10">
      <c r="A99" s="55" t="s">
        <v>40</v>
      </c>
      <c r="B99" s="55" t="s">
        <v>47</v>
      </c>
      <c r="D99" s="25">
        <v>-3000</v>
      </c>
      <c r="E99" s="25">
        <v>-3000</v>
      </c>
      <c r="F99" s="25">
        <v>-3000</v>
      </c>
      <c r="G99" s="25">
        <v>-3000</v>
      </c>
    </row>
    <row r="100" spans="1:10">
      <c r="A100" s="51" t="s">
        <v>50</v>
      </c>
      <c r="B100" s="53" t="s">
        <v>99</v>
      </c>
      <c r="D100" s="25">
        <v>-65000</v>
      </c>
      <c r="E100" s="25">
        <v>-65000</v>
      </c>
      <c r="F100" s="25">
        <v>-65000</v>
      </c>
      <c r="G100" s="25">
        <v>-65000</v>
      </c>
      <c r="H100" s="21" t="s">
        <v>102</v>
      </c>
    </row>
    <row r="101" spans="1:10">
      <c r="A101" s="56" t="s">
        <v>28</v>
      </c>
      <c r="B101" s="51" t="s">
        <v>99</v>
      </c>
      <c r="D101" s="25">
        <v>-13000</v>
      </c>
      <c r="E101" s="25">
        <v>-15000</v>
      </c>
      <c r="F101" s="25">
        <v>-17000</v>
      </c>
      <c r="G101" s="25">
        <v>-19000</v>
      </c>
      <c r="H101" s="21" t="s">
        <v>108</v>
      </c>
    </row>
    <row r="102" spans="1:10" s="12" customFormat="1" ht="15.75" thickBot="1">
      <c r="A102" s="15"/>
      <c r="B102" s="15"/>
      <c r="C102" s="17">
        <f>SUM(C98:C99)</f>
        <v>0</v>
      </c>
      <c r="D102" s="17">
        <f>SUM(D95:D101)</f>
        <v>0</v>
      </c>
      <c r="E102" s="17">
        <f>SUM(E95:E101)</f>
        <v>0</v>
      </c>
      <c r="F102" s="17">
        <f>SUM(F95:F101)</f>
        <v>0</v>
      </c>
      <c r="G102" s="17">
        <f>SUM(G95:G101)</f>
        <v>0</v>
      </c>
      <c r="H102" s="11"/>
      <c r="I102" s="11"/>
      <c r="J102" s="11"/>
    </row>
    <row r="103" spans="1:10" ht="15.75" thickTop="1"/>
    <row r="104" spans="1:10" s="12" customFormat="1">
      <c r="A104" s="13" t="s">
        <v>59</v>
      </c>
      <c r="B104" s="13" t="s">
        <v>0</v>
      </c>
      <c r="C104" s="14" t="s">
        <v>70</v>
      </c>
      <c r="D104" s="27" t="s">
        <v>87</v>
      </c>
      <c r="E104" s="27" t="s">
        <v>88</v>
      </c>
      <c r="F104" s="27" t="s">
        <v>89</v>
      </c>
      <c r="G104" s="27" t="s">
        <v>89</v>
      </c>
      <c r="H104" s="11"/>
      <c r="I104" s="11"/>
      <c r="J104" s="11"/>
    </row>
    <row r="105" spans="1:10">
      <c r="A105" t="s">
        <v>6</v>
      </c>
      <c r="B105" t="s">
        <v>47</v>
      </c>
      <c r="C105" s="3">
        <v>3000</v>
      </c>
      <c r="D105" s="3">
        <v>3000</v>
      </c>
      <c r="E105" s="3">
        <v>3000</v>
      </c>
      <c r="F105" s="3">
        <v>3000</v>
      </c>
      <c r="G105" s="3">
        <v>3000</v>
      </c>
      <c r="H105" s="8"/>
      <c r="I105" s="8"/>
    </row>
    <row r="106" spans="1:10">
      <c r="A106" s="9" t="s">
        <v>7</v>
      </c>
      <c r="B106" s="9" t="s">
        <v>47</v>
      </c>
      <c r="C106" s="8">
        <v>1000</v>
      </c>
      <c r="D106" s="8">
        <v>3000</v>
      </c>
      <c r="E106" s="8">
        <v>3000</v>
      </c>
      <c r="F106" s="8">
        <v>3000</v>
      </c>
      <c r="G106" s="8">
        <v>3000</v>
      </c>
    </row>
    <row r="107" spans="1:10">
      <c r="A107" t="s">
        <v>8</v>
      </c>
      <c r="B107" t="s">
        <v>47</v>
      </c>
      <c r="C107" s="3">
        <v>3000</v>
      </c>
      <c r="D107" s="3">
        <v>3000</v>
      </c>
      <c r="E107" s="3">
        <v>3000</v>
      </c>
      <c r="F107" s="3">
        <v>3000</v>
      </c>
      <c r="G107" s="3">
        <v>3000</v>
      </c>
    </row>
    <row r="108" spans="1:10">
      <c r="A108" t="s">
        <v>25</v>
      </c>
      <c r="B108" t="s">
        <v>47</v>
      </c>
      <c r="C108" s="3">
        <v>500</v>
      </c>
      <c r="D108" s="3">
        <v>500</v>
      </c>
      <c r="E108" s="3">
        <v>500</v>
      </c>
      <c r="F108" s="3">
        <v>500</v>
      </c>
      <c r="G108" s="3">
        <v>500</v>
      </c>
    </row>
    <row r="109" spans="1:10">
      <c r="A109" t="s">
        <v>49</v>
      </c>
      <c r="B109" t="s">
        <v>47</v>
      </c>
      <c r="C109" s="23">
        <v>-6600</v>
      </c>
      <c r="D109" s="25">
        <v>-6000</v>
      </c>
      <c r="E109" s="23">
        <v>-6000</v>
      </c>
      <c r="F109" s="25">
        <v>-6000</v>
      </c>
      <c r="G109" s="25">
        <v>-6000</v>
      </c>
      <c r="H109" s="20"/>
    </row>
    <row r="110" spans="1:10">
      <c r="A110" t="s">
        <v>26</v>
      </c>
      <c r="B110" t="s">
        <v>47</v>
      </c>
      <c r="C110" s="25">
        <v>-500</v>
      </c>
      <c r="D110" s="25">
        <v>-500</v>
      </c>
      <c r="E110" s="25">
        <v>-500</v>
      </c>
      <c r="F110" s="25">
        <v>-500</v>
      </c>
      <c r="G110" s="25">
        <v>-500</v>
      </c>
    </row>
    <row r="111" spans="1:10">
      <c r="A111" t="s">
        <v>28</v>
      </c>
      <c r="B111" t="s">
        <v>47</v>
      </c>
      <c r="C111" s="25">
        <v>-3000</v>
      </c>
      <c r="D111" s="25">
        <v>-3000</v>
      </c>
      <c r="E111" s="25">
        <v>-3000</v>
      </c>
      <c r="F111" s="25">
        <v>-3000</v>
      </c>
      <c r="G111" s="25">
        <v>-3000</v>
      </c>
      <c r="H111" s="21" t="s">
        <v>109</v>
      </c>
    </row>
    <row r="112" spans="1:10" s="12" customFormat="1" ht="15.75" thickBot="1">
      <c r="A112" s="15"/>
      <c r="B112" s="15"/>
      <c r="C112" s="16">
        <f>SUM(C105:C111)</f>
        <v>-2600</v>
      </c>
      <c r="D112" s="40">
        <f>SUM(D105:D111)</f>
        <v>0</v>
      </c>
      <c r="E112" s="40">
        <f>SUM(E105:E111)</f>
        <v>0</v>
      </c>
      <c r="F112" s="40">
        <f>SUM(F105:F111)</f>
        <v>0</v>
      </c>
      <c r="G112" s="40">
        <f>SUM(G105:G111)</f>
        <v>0</v>
      </c>
      <c r="H112" s="11"/>
      <c r="I112" s="11"/>
      <c r="J112" s="11"/>
    </row>
    <row r="113" spans="1:10" s="32" customFormat="1" ht="15.75" thickTop="1">
      <c r="A113" s="26"/>
      <c r="B113" s="26"/>
      <c r="C113" s="30"/>
      <c r="D113" s="30"/>
      <c r="E113" s="30"/>
      <c r="F113" s="30"/>
      <c r="G113" s="30"/>
      <c r="H113" s="31"/>
      <c r="I113" s="31"/>
      <c r="J113" s="31"/>
    </row>
    <row r="114" spans="1:10" s="12" customFormat="1">
      <c r="A114" s="13" t="s">
        <v>60</v>
      </c>
      <c r="B114" s="13" t="s">
        <v>0</v>
      </c>
      <c r="C114" s="14" t="s">
        <v>70</v>
      </c>
      <c r="D114" s="27" t="s">
        <v>87</v>
      </c>
      <c r="E114" s="27" t="s">
        <v>88</v>
      </c>
      <c r="F114" s="27" t="s">
        <v>89</v>
      </c>
      <c r="G114" s="27" t="s">
        <v>89</v>
      </c>
      <c r="H114" s="11"/>
      <c r="I114" s="11"/>
      <c r="J114" s="11"/>
    </row>
    <row r="115" spans="1:10">
      <c r="A115" s="9" t="s">
        <v>48</v>
      </c>
      <c r="B115" t="s">
        <v>51</v>
      </c>
      <c r="C115" s="3">
        <v>1322</v>
      </c>
      <c r="D115" s="3">
        <v>2900</v>
      </c>
      <c r="E115" s="3">
        <v>3000</v>
      </c>
      <c r="F115" s="3">
        <v>3000</v>
      </c>
      <c r="G115" s="3">
        <v>3000</v>
      </c>
      <c r="H115" s="20"/>
    </row>
    <row r="116" spans="1:10">
      <c r="A116" t="s">
        <v>52</v>
      </c>
      <c r="B116" t="s">
        <v>51</v>
      </c>
      <c r="C116" s="25">
        <v>-20000</v>
      </c>
      <c r="D116" s="25">
        <v>-10000</v>
      </c>
      <c r="E116" s="25">
        <v>-10000</v>
      </c>
      <c r="F116" s="25">
        <v>-10000</v>
      </c>
      <c r="G116" s="25">
        <v>-10000</v>
      </c>
    </row>
    <row r="117" spans="1:10" s="12" customFormat="1" ht="15.75" thickBot="1">
      <c r="A117" s="15"/>
      <c r="B117" s="15"/>
      <c r="C117" s="17">
        <f>SUM(C115:C116)</f>
        <v>-18678</v>
      </c>
      <c r="D117" s="17">
        <f>SUM(D115:D116)</f>
        <v>-7100</v>
      </c>
      <c r="E117" s="17">
        <f>SUM(E115:E116)</f>
        <v>-7000</v>
      </c>
      <c r="F117" s="17">
        <f>SUM(F115:F116)</f>
        <v>-7000</v>
      </c>
      <c r="G117" s="17">
        <f>SUM(G115:G116)</f>
        <v>-7000</v>
      </c>
      <c r="H117" s="11"/>
      <c r="I117" s="11"/>
      <c r="J117" s="11"/>
    </row>
    <row r="118" spans="1:10" s="9" customFormat="1" ht="15.75" thickTop="1">
      <c r="A118" s="7"/>
      <c r="B118" s="7"/>
      <c r="C118" s="8"/>
      <c r="D118" s="8"/>
      <c r="E118" s="8"/>
      <c r="F118" s="8"/>
      <c r="G118" s="8"/>
      <c r="H118" s="8"/>
      <c r="I118" s="8"/>
      <c r="J118" s="8"/>
    </row>
    <row r="119" spans="1:10" s="12" customFormat="1">
      <c r="A119" s="4" t="s">
        <v>69</v>
      </c>
      <c r="B119" s="4"/>
      <c r="C119" s="10" t="s">
        <v>70</v>
      </c>
      <c r="D119" s="28" t="s">
        <v>87</v>
      </c>
      <c r="E119" s="28" t="s">
        <v>88</v>
      </c>
      <c r="F119" s="28" t="s">
        <v>89</v>
      </c>
      <c r="G119" s="28" t="s">
        <v>89</v>
      </c>
      <c r="H119" s="11"/>
      <c r="I119" s="11"/>
      <c r="J119" s="11"/>
    </row>
    <row r="120" spans="1:10">
      <c r="A120" s="2" t="s">
        <v>53</v>
      </c>
      <c r="C120" s="3">
        <f>SUM(C26)</f>
        <v>-1122619</v>
      </c>
      <c r="D120" s="3">
        <f>(D26)</f>
        <v>-954000</v>
      </c>
      <c r="E120" s="3">
        <f>(E26)</f>
        <v>-954500</v>
      </c>
      <c r="F120" s="3">
        <f>SUM(F26)</f>
        <v>-954500</v>
      </c>
      <c r="G120" s="3">
        <f>SUM(G26)</f>
        <v>-954500</v>
      </c>
    </row>
    <row r="121" spans="1:10">
      <c r="A121" s="2" t="s">
        <v>61</v>
      </c>
      <c r="C121" s="3">
        <f>(C49)</f>
        <v>569208</v>
      </c>
      <c r="D121" s="3">
        <f>(D49)</f>
        <v>625000</v>
      </c>
      <c r="E121" s="3">
        <f>(E49)</f>
        <v>635000</v>
      </c>
      <c r="F121" s="3">
        <f>(F49)</f>
        <v>645000</v>
      </c>
      <c r="G121" s="3">
        <f>(G49)</f>
        <v>660000</v>
      </c>
    </row>
    <row r="122" spans="1:10">
      <c r="A122" s="2" t="s">
        <v>62</v>
      </c>
      <c r="C122" s="3">
        <f>(C58)</f>
        <v>19000</v>
      </c>
      <c r="D122" s="3">
        <f>(D58)</f>
        <v>3600</v>
      </c>
      <c r="E122" s="3">
        <f>(E58)</f>
        <v>3600</v>
      </c>
      <c r="F122" s="3">
        <f>(F58)</f>
        <v>3600</v>
      </c>
      <c r="G122" s="3">
        <f>(G58)</f>
        <v>3600</v>
      </c>
    </row>
    <row r="123" spans="1:10">
      <c r="A123" s="2" t="s">
        <v>63</v>
      </c>
      <c r="C123" s="3">
        <f>(C84)</f>
        <v>407589</v>
      </c>
      <c r="D123" s="3">
        <f>(D84)</f>
        <v>330000</v>
      </c>
      <c r="E123" s="3">
        <f>(E84)</f>
        <v>333000</v>
      </c>
      <c r="F123" s="3">
        <f>(F84)</f>
        <v>372000</v>
      </c>
      <c r="G123" s="3">
        <f>(G84)</f>
        <v>408000</v>
      </c>
    </row>
    <row r="124" spans="1:10">
      <c r="A124" s="2" t="s">
        <v>64</v>
      </c>
      <c r="C124" s="3">
        <f>(C92)</f>
        <v>7000</v>
      </c>
      <c r="D124" s="3">
        <f>(D92)</f>
        <v>2500</v>
      </c>
      <c r="E124" s="3">
        <f>(E92)</f>
        <v>2500</v>
      </c>
      <c r="F124" s="3">
        <f>(F92)</f>
        <v>2500</v>
      </c>
      <c r="G124" s="3">
        <f>(G92)</f>
        <v>2500</v>
      </c>
    </row>
    <row r="125" spans="1:10">
      <c r="A125" s="2" t="s">
        <v>65</v>
      </c>
      <c r="C125" s="3">
        <f>(C102)</f>
        <v>0</v>
      </c>
      <c r="D125" s="3">
        <f>(D102)</f>
        <v>0</v>
      </c>
      <c r="E125" s="3">
        <f>(E102)</f>
        <v>0</v>
      </c>
      <c r="F125" s="3">
        <f>(F102)</f>
        <v>0</v>
      </c>
      <c r="G125" s="3">
        <f>(G102)</f>
        <v>0</v>
      </c>
    </row>
    <row r="126" spans="1:10">
      <c r="A126" s="2" t="s">
        <v>66</v>
      </c>
      <c r="C126" s="3">
        <f>(C112)</f>
        <v>-2600</v>
      </c>
      <c r="D126" s="3">
        <f>(D112)</f>
        <v>0</v>
      </c>
      <c r="E126" s="3">
        <f>(E112)</f>
        <v>0</v>
      </c>
      <c r="F126" s="3">
        <f>(F112)</f>
        <v>0</v>
      </c>
      <c r="G126" s="3">
        <f>(G112)</f>
        <v>0</v>
      </c>
    </row>
    <row r="127" spans="1:10">
      <c r="A127" s="2" t="s">
        <v>67</v>
      </c>
      <c r="C127" s="3">
        <f t="shared" ref="C127" si="0">(C117)</f>
        <v>-18678</v>
      </c>
      <c r="D127" s="3">
        <f>(D117)</f>
        <v>-7100</v>
      </c>
      <c r="E127" s="3">
        <f>(E117)</f>
        <v>-7000</v>
      </c>
      <c r="F127" s="3">
        <f t="shared" ref="F127:G127" si="1">(F117)</f>
        <v>-7000</v>
      </c>
      <c r="G127" s="3">
        <f t="shared" si="1"/>
        <v>-7000</v>
      </c>
    </row>
    <row r="129" spans="1:8">
      <c r="B129" s="4" t="s">
        <v>68</v>
      </c>
      <c r="C129" s="5">
        <f>SUM(C120:C127)</f>
        <v>-141100</v>
      </c>
      <c r="D129" s="5">
        <f>SUM(D120:D127)</f>
        <v>0</v>
      </c>
      <c r="E129" s="5">
        <f>SUM(E120:E127)</f>
        <v>12600</v>
      </c>
      <c r="F129" s="5">
        <f>SUM(F120:F127)</f>
        <v>61600</v>
      </c>
      <c r="G129" s="5">
        <f>SUM(G120:G127)</f>
        <v>112600</v>
      </c>
      <c r="H129" s="20"/>
    </row>
    <row r="130" spans="1:8">
      <c r="A130" t="s">
        <v>90</v>
      </c>
      <c r="E130" s="3">
        <v>9600</v>
      </c>
      <c r="F130" s="3">
        <v>14000</v>
      </c>
      <c r="G130" s="3">
        <v>21000</v>
      </c>
      <c r="H130" s="20"/>
    </row>
    <row r="131" spans="1:8">
      <c r="A131" s="6" t="s">
        <v>96</v>
      </c>
      <c r="E131" s="3">
        <v>3000</v>
      </c>
      <c r="F131" s="20">
        <v>6000</v>
      </c>
      <c r="G131" s="20">
        <v>7000</v>
      </c>
      <c r="H131" s="20"/>
    </row>
    <row r="132" spans="1:8">
      <c r="A132" s="6" t="s">
        <v>104</v>
      </c>
      <c r="E132" s="3">
        <v>0</v>
      </c>
      <c r="F132" s="20">
        <v>41600</v>
      </c>
      <c r="G132" s="20">
        <v>84600</v>
      </c>
      <c r="H132" s="20"/>
    </row>
    <row r="133" spans="1:8">
      <c r="A133" s="34" t="s">
        <v>97</v>
      </c>
      <c r="B133" s="35"/>
      <c r="C133" s="36"/>
      <c r="D133" s="36">
        <f>SUM(D129-D130-D131-D132)</f>
        <v>0</v>
      </c>
      <c r="E133" s="36">
        <f>SUM(E129-E130-E131-E132)</f>
        <v>0</v>
      </c>
      <c r="F133" s="36">
        <f>SUM(F129-F130-F131-F132)</f>
        <v>0</v>
      </c>
      <c r="G133" s="36">
        <f>SUM(G129-G130-G131-G132)</f>
        <v>0</v>
      </c>
    </row>
  </sheetData>
  <pageMargins left="0.31496062992125984" right="0.31496062992125984" top="0.78740157480314965" bottom="0.78740157480314965" header="0.31496062992125984" footer="0.31496062992125984"/>
  <pageSetup paperSize="9" scale="88" fitToHeight="1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J22" sqref="J22"/>
    </sheetView>
  </sheetViews>
  <sheetFormatPr baseColWidth="10" defaultRowHeight="15"/>
  <cols>
    <col min="3" max="3" width="19.625" bestFit="1" customWidth="1"/>
    <col min="8" max="8" width="11.375" style="3"/>
  </cols>
  <sheetData>
    <row r="1" spans="1:17">
      <c r="A1" s="19" t="s">
        <v>71</v>
      </c>
      <c r="B1" s="19"/>
      <c r="C1" s="19"/>
      <c r="D1" s="19" t="s">
        <v>74</v>
      </c>
      <c r="E1" s="19" t="s">
        <v>75</v>
      </c>
      <c r="F1" s="19" t="s">
        <v>76</v>
      </c>
      <c r="G1" s="19" t="s">
        <v>85</v>
      </c>
      <c r="H1" s="22" t="s">
        <v>86</v>
      </c>
    </row>
    <row r="2" spans="1:17">
      <c r="A2" s="18">
        <v>1100</v>
      </c>
      <c r="B2" s="2" t="s">
        <v>72</v>
      </c>
      <c r="C2" s="2" t="s">
        <v>73</v>
      </c>
      <c r="D2" s="3">
        <v>445000</v>
      </c>
      <c r="E2" s="3">
        <v>0.8</v>
      </c>
      <c r="F2" s="3">
        <v>360381</v>
      </c>
      <c r="G2">
        <f>SUM(F2/$F$13)</f>
        <v>0.36428688396992553</v>
      </c>
      <c r="H2" s="3">
        <f>SUM(G2*$F$16)</f>
        <v>78128.972291913902</v>
      </c>
    </row>
    <row r="3" spans="1:17">
      <c r="A3" s="18"/>
      <c r="D3" s="3"/>
      <c r="E3" s="3"/>
      <c r="F3" s="3"/>
      <c r="G3">
        <f t="shared" ref="G3:G11" si="0">SUM(F3/$F$13)</f>
        <v>0</v>
      </c>
      <c r="H3" s="3">
        <f t="shared" ref="H3:H11" si="1">SUM(G3*$F$16)</f>
        <v>0</v>
      </c>
    </row>
    <row r="4" spans="1:17">
      <c r="A4" s="18">
        <v>1200</v>
      </c>
      <c r="B4" s="2" t="s">
        <v>77</v>
      </c>
      <c r="C4" s="2" t="s">
        <v>78</v>
      </c>
      <c r="D4" s="3">
        <v>347700</v>
      </c>
      <c r="E4" s="3">
        <v>0.5</v>
      </c>
      <c r="F4" s="3">
        <f>(351979/2)</f>
        <v>175989.5</v>
      </c>
      <c r="G4">
        <f t="shared" si="0"/>
        <v>0.17789691067627098</v>
      </c>
      <c r="H4" s="3">
        <f t="shared" si="1"/>
        <v>38153.728329650512</v>
      </c>
    </row>
    <row r="5" spans="1:17">
      <c r="A5" s="18">
        <v>1200</v>
      </c>
      <c r="B5" s="2" t="s">
        <v>77</v>
      </c>
      <c r="C5" s="2" t="s">
        <v>79</v>
      </c>
      <c r="D5" s="3">
        <v>384700</v>
      </c>
      <c r="E5" s="3">
        <v>0.5</v>
      </c>
      <c r="F5" s="3">
        <v>194718</v>
      </c>
      <c r="G5">
        <f t="shared" si="0"/>
        <v>0.1968283940409066</v>
      </c>
      <c r="H5" s="3">
        <f t="shared" si="1"/>
        <v>42213.982498347279</v>
      </c>
      <c r="N5">
        <v>399889</v>
      </c>
      <c r="O5">
        <f>SUM(N5/$N$10)</f>
        <v>0.40163692389278138</v>
      </c>
      <c r="Q5">
        <f>SUM(O5*Q10)</f>
        <v>392047.8423348412</v>
      </c>
    </row>
    <row r="6" spans="1:17">
      <c r="A6" s="18"/>
      <c r="C6" s="2" t="s">
        <v>79</v>
      </c>
      <c r="D6" s="3">
        <v>3600</v>
      </c>
      <c r="E6" s="3"/>
      <c r="F6" s="3">
        <v>3600</v>
      </c>
      <c r="G6">
        <f t="shared" si="0"/>
        <v>3.6390175461296016E-3</v>
      </c>
      <c r="H6" s="3">
        <f t="shared" si="1"/>
        <v>780.46373213596178</v>
      </c>
      <c r="N6">
        <v>389039</v>
      </c>
      <c r="O6">
        <f t="shared" ref="O6:O7" si="2">SUM(N6/$N$10)</f>
        <v>0.39073949829658672</v>
      </c>
      <c r="Q6">
        <f>SUM(O6*Q10)</f>
        <v>381410.59277475573</v>
      </c>
    </row>
    <row r="7" spans="1:17">
      <c r="A7" s="18"/>
      <c r="D7" s="3"/>
      <c r="E7" s="3"/>
      <c r="F7" s="3"/>
      <c r="G7">
        <f t="shared" si="0"/>
        <v>0</v>
      </c>
      <c r="H7" s="3">
        <f t="shared" si="1"/>
        <v>0</v>
      </c>
      <c r="N7">
        <v>206720</v>
      </c>
      <c r="O7">
        <f t="shared" si="2"/>
        <v>0.20762357781063187</v>
      </c>
      <c r="Q7">
        <f>SUM(O7*Q10)</f>
        <v>202666.56489040304</v>
      </c>
    </row>
    <row r="8" spans="1:17">
      <c r="A8" s="18">
        <v>1300</v>
      </c>
      <c r="B8" s="2" t="s">
        <v>80</v>
      </c>
      <c r="C8" s="2" t="s">
        <v>78</v>
      </c>
      <c r="D8" s="3">
        <v>347700</v>
      </c>
      <c r="E8" s="3">
        <v>0.5</v>
      </c>
      <c r="F8" s="3">
        <v>175989.5</v>
      </c>
      <c r="G8">
        <f t="shared" si="0"/>
        <v>0.17789691067627098</v>
      </c>
      <c r="H8" s="3">
        <f t="shared" si="1"/>
        <v>38153.728329650512</v>
      </c>
    </row>
    <row r="9" spans="1:17">
      <c r="A9" s="18"/>
      <c r="D9" s="20" t="s">
        <v>81</v>
      </c>
      <c r="E9" s="3"/>
      <c r="F9" s="3">
        <v>3600</v>
      </c>
      <c r="G9">
        <f t="shared" si="0"/>
        <v>3.6390175461296016E-3</v>
      </c>
      <c r="H9" s="3">
        <f t="shared" si="1"/>
        <v>780.46373213596178</v>
      </c>
      <c r="Q9">
        <f>SUM(Q5:Q7)</f>
        <v>976125</v>
      </c>
    </row>
    <row r="10" spans="1:17">
      <c r="D10" s="3"/>
      <c r="E10" s="3"/>
      <c r="F10" s="3"/>
      <c r="G10">
        <f t="shared" si="0"/>
        <v>0</v>
      </c>
      <c r="H10" s="3">
        <f t="shared" si="1"/>
        <v>0</v>
      </c>
      <c r="N10">
        <f>SUM(N5:N9)</f>
        <v>995648</v>
      </c>
      <c r="O10">
        <f>SUM(O5:O9)</f>
        <v>1</v>
      </c>
      <c r="Q10">
        <v>976125</v>
      </c>
    </row>
    <row r="11" spans="1:17">
      <c r="A11">
        <v>1401</v>
      </c>
      <c r="B11" s="6" t="s">
        <v>83</v>
      </c>
      <c r="C11" s="6" t="s">
        <v>84</v>
      </c>
      <c r="F11" s="3">
        <v>75000</v>
      </c>
      <c r="G11">
        <f t="shared" si="0"/>
        <v>7.5812865544366698E-2</v>
      </c>
      <c r="H11" s="3">
        <f t="shared" si="1"/>
        <v>16259.66108616587</v>
      </c>
    </row>
    <row r="13" spans="1:17">
      <c r="F13" s="3">
        <f>SUM(F2:F12)</f>
        <v>989278</v>
      </c>
      <c r="G13" s="3">
        <f>SUM(G2:G12)</f>
        <v>1</v>
      </c>
      <c r="H13" s="3">
        <f>SUM(H2:H12)</f>
        <v>214470.99999999997</v>
      </c>
    </row>
    <row r="16" spans="1:17">
      <c r="F16">
        <v>214471</v>
      </c>
    </row>
    <row r="20" spans="1:10">
      <c r="I20" t="s">
        <v>85</v>
      </c>
    </row>
    <row r="21" spans="1:10">
      <c r="A21" s="38"/>
      <c r="B21" s="38"/>
      <c r="C21" s="38">
        <v>2018</v>
      </c>
      <c r="D21" s="38" t="s">
        <v>86</v>
      </c>
      <c r="E21" s="38">
        <v>2019</v>
      </c>
      <c r="F21" s="38">
        <v>2020</v>
      </c>
      <c r="G21" s="38">
        <v>2021</v>
      </c>
      <c r="H21"/>
      <c r="I21" s="3"/>
    </row>
    <row r="22" spans="1:10">
      <c r="A22" t="s">
        <v>93</v>
      </c>
      <c r="B22">
        <v>1100</v>
      </c>
      <c r="C22" s="37">
        <f>(Data!D2)</f>
        <v>392000</v>
      </c>
      <c r="D22" s="37">
        <v>82197</v>
      </c>
      <c r="E22" s="37">
        <f>(Data!E2)</f>
        <v>392000</v>
      </c>
      <c r="F22" s="37">
        <f>(Data!F2)</f>
        <v>392000</v>
      </c>
      <c r="G22" s="37" t="e">
        <f>(Data!#REF!)</f>
        <v>#REF!</v>
      </c>
      <c r="H22" s="37"/>
      <c r="I22" s="37"/>
      <c r="J22" s="37" t="e">
        <f>SUM(C22/$C$26)</f>
        <v>#REF!</v>
      </c>
    </row>
    <row r="23" spans="1:10">
      <c r="B23">
        <v>1200</v>
      </c>
      <c r="C23" s="37">
        <f>(Data!D29)</f>
        <v>445000</v>
      </c>
      <c r="D23" s="37">
        <v>82475</v>
      </c>
      <c r="E23" s="37">
        <f>(Data!E29)</f>
        <v>455000</v>
      </c>
      <c r="F23" s="37">
        <f>(Data!F29)</f>
        <v>465000</v>
      </c>
      <c r="G23" s="37" t="e">
        <f>(Data!#REF!)</f>
        <v>#REF!</v>
      </c>
      <c r="H23" s="37"/>
      <c r="I23" s="37"/>
      <c r="J23" s="37" t="e">
        <f>SUM(C23/$C$26)</f>
        <v>#REF!</v>
      </c>
    </row>
    <row r="24" spans="1:10">
      <c r="B24">
        <v>1300</v>
      </c>
      <c r="C24" s="37">
        <f>(Data!D61)</f>
        <v>195000</v>
      </c>
      <c r="D24" s="37">
        <v>39984</v>
      </c>
      <c r="E24" s="37">
        <f>(Data!E61)</f>
        <v>198000</v>
      </c>
      <c r="F24" s="37">
        <f>(Data!F61)</f>
        <v>202000</v>
      </c>
      <c r="G24" s="37" t="e">
        <f>(Data!#REF!)</f>
        <v>#REF!</v>
      </c>
      <c r="H24" s="37"/>
      <c r="I24" s="37"/>
      <c r="J24" s="37" t="e">
        <f>SUM(C24/$C$26)</f>
        <v>#REF!</v>
      </c>
    </row>
    <row r="25" spans="1:10">
      <c r="B25">
        <v>1401</v>
      </c>
      <c r="C25" s="37" t="e">
        <f>SUM(Data!#REF!)</f>
        <v>#REF!</v>
      </c>
      <c r="D25" s="37">
        <v>16196</v>
      </c>
      <c r="E25" s="37" t="e">
        <f>SUM(Data!#REF!)</f>
        <v>#REF!</v>
      </c>
      <c r="F25" s="37" t="e">
        <f>SUM(Data!#REF!)</f>
        <v>#REF!</v>
      </c>
      <c r="G25" s="37" t="e">
        <f>SUM(Data!#REF!)</f>
        <v>#REF!</v>
      </c>
      <c r="H25" s="37"/>
      <c r="I25" s="37"/>
      <c r="J25" s="37" t="e">
        <f>SUM(C25/$C$26)</f>
        <v>#REF!</v>
      </c>
    </row>
    <row r="26" spans="1:10">
      <c r="C26" s="39" t="e">
        <f>SUM(C22:C25)</f>
        <v>#REF!</v>
      </c>
      <c r="D26" s="39">
        <f>SUM(D22:D25)</f>
        <v>220852</v>
      </c>
      <c r="E26" s="39" t="e">
        <f t="shared" ref="E26:G26" si="3">SUM(E22:E25)</f>
        <v>#REF!</v>
      </c>
      <c r="F26" s="39" t="e">
        <f t="shared" si="3"/>
        <v>#REF!</v>
      </c>
      <c r="G26" s="39" t="e">
        <f t="shared" si="3"/>
        <v>#REF!</v>
      </c>
      <c r="H26" s="37"/>
      <c r="I26" s="37"/>
    </row>
    <row r="27" spans="1:10">
      <c r="C27" s="37"/>
      <c r="D27" s="37"/>
      <c r="E27" s="37"/>
      <c r="F27" s="37"/>
      <c r="G27" s="37"/>
      <c r="H27" s="37"/>
      <c r="I27" s="37" t="e">
        <f>SUM(J22:J25)</f>
        <v>#REF!</v>
      </c>
    </row>
    <row r="28" spans="1:10">
      <c r="A28" t="s">
        <v>86</v>
      </c>
      <c r="B28" t="s">
        <v>68</v>
      </c>
      <c r="C28" s="37">
        <v>220852</v>
      </c>
      <c r="D28" s="37"/>
      <c r="E28" s="37"/>
      <c r="F28" s="37"/>
      <c r="G28" s="37"/>
      <c r="H28" s="37"/>
      <c r="I28" s="37"/>
    </row>
    <row r="29" spans="1:10">
      <c r="C29" s="37"/>
      <c r="D29" s="37"/>
      <c r="E29" s="37"/>
      <c r="F29" s="37"/>
      <c r="G29" s="37"/>
      <c r="H29" s="37"/>
      <c r="I29" s="37"/>
    </row>
    <row r="30" spans="1:10">
      <c r="B30">
        <v>1100</v>
      </c>
      <c r="C30" s="37" t="e">
        <f>(J22/C28)</f>
        <v>#REF!</v>
      </c>
      <c r="D30" s="37" t="e">
        <f>SUM(J22*C28)</f>
        <v>#REF!</v>
      </c>
      <c r="E30" s="37"/>
      <c r="F30" s="37"/>
      <c r="G30" s="37"/>
      <c r="H30" s="37"/>
      <c r="I30" s="37"/>
    </row>
    <row r="31" spans="1:10">
      <c r="B31">
        <v>1200</v>
      </c>
      <c r="C31" s="37" t="e">
        <f t="shared" ref="C31:C33" si="4">(J23/$C$28)</f>
        <v>#REF!</v>
      </c>
      <c r="D31" s="37" t="e">
        <f>(J23*C28)</f>
        <v>#REF!</v>
      </c>
      <c r="E31" s="37"/>
      <c r="F31" s="37"/>
      <c r="G31" s="37"/>
      <c r="H31" s="37"/>
      <c r="I31" s="37"/>
    </row>
    <row r="32" spans="1:10">
      <c r="B32">
        <v>1300</v>
      </c>
      <c r="C32" s="37" t="e">
        <f t="shared" si="4"/>
        <v>#REF!</v>
      </c>
      <c r="D32" s="37" t="e">
        <f>(J24*C28)</f>
        <v>#REF!</v>
      </c>
      <c r="E32" s="37"/>
      <c r="F32" s="37"/>
      <c r="G32" s="37"/>
      <c r="H32" s="37"/>
      <c r="I32" s="37"/>
    </row>
    <row r="33" spans="2:9">
      <c r="B33">
        <v>1401</v>
      </c>
      <c r="C33" s="37" t="e">
        <f t="shared" si="4"/>
        <v>#REF!</v>
      </c>
      <c r="D33" s="37" t="e">
        <f>(J25*C28)</f>
        <v>#REF!</v>
      </c>
      <c r="E33" s="37"/>
      <c r="F33" s="37"/>
      <c r="G33" s="37"/>
      <c r="H33" s="37"/>
      <c r="I33" s="37"/>
    </row>
    <row r="34" spans="2:9">
      <c r="C34" s="37"/>
      <c r="D34" s="37"/>
      <c r="E34" s="37"/>
      <c r="F34" s="37"/>
      <c r="G34" s="37"/>
      <c r="H34" s="37"/>
      <c r="I34" s="37"/>
    </row>
    <row r="35" spans="2:9">
      <c r="C35" s="37" t="e">
        <f>SUM(C30:C34)</f>
        <v>#REF!</v>
      </c>
      <c r="D35" s="37" t="e">
        <f>SUM(D30:D34)</f>
        <v>#REF!</v>
      </c>
      <c r="E35" s="37"/>
      <c r="F35" s="37"/>
      <c r="G35" s="37"/>
      <c r="H35" s="37"/>
      <c r="I35" s="3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Lønn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Nilsen Hammeren</dc:creator>
  <cp:lastModifiedBy>Siv Efraimsen</cp:lastModifiedBy>
  <cp:lastPrinted>2018-11-16T13:50:42Z</cp:lastPrinted>
  <dcterms:created xsi:type="dcterms:W3CDTF">2016-10-09T12:58:26Z</dcterms:created>
  <dcterms:modified xsi:type="dcterms:W3CDTF">2018-12-07T13:11:21Z</dcterms:modified>
</cp:coreProperties>
</file>